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VI3\05_Dokumente\01_Förderrichtlinien und  Aufrufe\Züge\3. Aufruf_DRAFT\final\"/>
    </mc:Choice>
  </mc:AlternateContent>
  <bookViews>
    <workbookView xWindow="0" yWindow="0" windowWidth="19200" windowHeight="6470"/>
  </bookViews>
  <sheets>
    <sheet name="Schienenfahrzeuge" sheetId="7" r:id="rId1"/>
    <sheet name="Vorlage für AZA" sheetId="8" r:id="rId2"/>
    <sheet name="Beispiel Neubeschaffung" sheetId="10" r:id="rId3"/>
    <sheet name="Beispiel Umrüstung" sheetId="11" r:id="rId4"/>
  </sheets>
  <definedNames>
    <definedName name="AC_11kW">#REF!</definedName>
    <definedName name="AC_22kW">#REF!</definedName>
    <definedName name="AC_4kW">#REF!</definedName>
    <definedName name="AC_LS">#REF!</definedName>
    <definedName name="DC_LS">#REF!</definedName>
    <definedName name="_xlnm.Print_Area" localSheetId="0">Schienenfahrzeuge!$A$1:$I$28</definedName>
    <definedName name="_xlnm.Print_Area" localSheetId="1">'Vorlage für AZA'!$A$1:$D$31</definedName>
    <definedName name="EUR_AC_11kW">#REF!</definedName>
    <definedName name="EUR_AC_22kW">#REF!</definedName>
    <definedName name="EUR_AC_4kW">#REF!</definedName>
    <definedName name="EUR_AC_LS">#REF!</definedName>
    <definedName name="EUR_DC_LS">#REF!</definedName>
    <definedName name="ja">#REF!</definedName>
    <definedName name="nein">#REF!</definedName>
    <definedName name="PositionSumme">#REF!</definedName>
    <definedName name="Typ_E_Fahrzeug__Auswahlbox">#REF!</definedName>
  </definedNames>
  <calcPr calcId="162913"/>
  <fileRecoveryPr autoRecover="0"/>
</workbook>
</file>

<file path=xl/calcChain.xml><?xml version="1.0" encoding="utf-8"?>
<calcChain xmlns="http://schemas.openxmlformats.org/spreadsheetml/2006/main">
  <c r="E44" i="11" l="1"/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8" i="7" l="1"/>
  <c r="A6" i="8" l="1"/>
  <c r="D24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B20" i="8"/>
  <c r="B21" i="8"/>
  <c r="B24" i="8"/>
  <c r="B28" i="8"/>
  <c r="A19" i="8"/>
  <c r="A20" i="8"/>
  <c r="A21" i="8"/>
  <c r="A22" i="8"/>
  <c r="A23" i="8"/>
  <c r="A24" i="8"/>
  <c r="A25" i="8"/>
  <c r="A26" i="8"/>
  <c r="A27" i="8"/>
  <c r="A28" i="8"/>
  <c r="A29" i="8"/>
  <c r="A30" i="8"/>
  <c r="A12" i="8"/>
  <c r="A13" i="8"/>
  <c r="A14" i="8"/>
  <c r="A15" i="8"/>
  <c r="A16" i="8"/>
  <c r="A17" i="8"/>
  <c r="A18" i="8"/>
  <c r="A11" i="8"/>
  <c r="C7" i="7" l="1"/>
  <c r="H17" i="7" l="1"/>
  <c r="D20" i="8" s="1"/>
  <c r="H18" i="7"/>
  <c r="D21" i="8" s="1"/>
  <c r="H21" i="7"/>
  <c r="H25" i="7"/>
  <c r="D28" i="8" s="1"/>
  <c r="H8" i="7"/>
  <c r="H14" i="7" l="1"/>
  <c r="D17" i="8" s="1"/>
  <c r="B17" i="8"/>
  <c r="D11" i="8"/>
  <c r="H12" i="7"/>
  <c r="B15" i="8"/>
  <c r="H24" i="7"/>
  <c r="B27" i="8"/>
  <c r="H16" i="7"/>
  <c r="D19" i="8" s="1"/>
  <c r="B19" i="8"/>
  <c r="H15" i="7"/>
  <c r="D18" i="8" s="1"/>
  <c r="B18" i="8"/>
  <c r="H22" i="7"/>
  <c r="D25" i="8" s="1"/>
  <c r="B25" i="8"/>
  <c r="H27" i="7"/>
  <c r="B30" i="8"/>
  <c r="H19" i="7"/>
  <c r="D22" i="8" s="1"/>
  <c r="B22" i="8"/>
  <c r="H11" i="7"/>
  <c r="B14" i="8"/>
  <c r="H23" i="7"/>
  <c r="D26" i="8" s="1"/>
  <c r="B26" i="8"/>
  <c r="H20" i="7"/>
  <c r="B23" i="8"/>
  <c r="H10" i="7"/>
  <c r="D13" i="8" s="1"/>
  <c r="B13" i="8"/>
  <c r="H13" i="7"/>
  <c r="D16" i="8" s="1"/>
  <c r="B16" i="8"/>
  <c r="H26" i="7"/>
  <c r="B29" i="8"/>
  <c r="H9" i="7"/>
  <c r="B12" i="8"/>
  <c r="F7" i="7"/>
  <c r="E7" i="7"/>
  <c r="D12" i="8" l="1"/>
  <c r="D15" i="8"/>
  <c r="D29" i="8"/>
  <c r="D23" i="8"/>
  <c r="D30" i="8"/>
  <c r="D14" i="8"/>
  <c r="D27" i="8"/>
  <c r="C11" i="8"/>
  <c r="H28" i="7" l="1"/>
  <c r="B11" i="8"/>
  <c r="D31" i="8" l="1"/>
</calcChain>
</file>

<file path=xl/sharedStrings.xml><?xml version="1.0" encoding="utf-8"?>
<sst xmlns="http://schemas.openxmlformats.org/spreadsheetml/2006/main" count="87" uniqueCount="72">
  <si>
    <t>Anzahl zu beschaffender Fahrzeuge des Typs</t>
  </si>
  <si>
    <t xml:space="preserve">Förderfähige Ausgaben </t>
  </si>
  <si>
    <t>Summe</t>
  </si>
  <si>
    <t>ja</t>
  </si>
  <si>
    <t>nein</t>
  </si>
  <si>
    <t>Bezeichnung</t>
  </si>
  <si>
    <t>F0833 Betrag €</t>
  </si>
  <si>
    <t>Summe:</t>
  </si>
  <si>
    <t>Typ Referenzfahrzeug</t>
  </si>
  <si>
    <t>Korrekturfeld PtJ</t>
  </si>
  <si>
    <t>Antragsteller ist vorsteuerabzugsberechtigt [Auswahlbox]:</t>
  </si>
  <si>
    <t>Hinweise:</t>
  </si>
  <si>
    <t>Hinweis:</t>
  </si>
  <si>
    <t>Anzahl</t>
  </si>
  <si>
    <t xml:space="preserve">Bitte kopieren Sie die Bezeichung wie hier dargestellt in das easy-Online-Formular. </t>
  </si>
  <si>
    <t>Beachten Sie, dass die hier angegebene Summe mit den Gesamtmitteln im easy-Online-Antrag überein stimmen müssen.</t>
  </si>
  <si>
    <r>
      <t xml:space="preserve">Vorlage zum Übertragen der Daten aus dieser Tabelle in den </t>
    </r>
    <r>
      <rPr>
        <sz val="12"/>
        <color indexed="10"/>
        <rFont val="Calibri"/>
        <family val="2"/>
      </rPr>
      <t xml:space="preserve">AZA-Antrag in easy-Online. </t>
    </r>
  </si>
  <si>
    <t>Ermittlung der förderfähigen Ausgaben (EfA) für Schienenfahrzeuge</t>
  </si>
  <si>
    <t>Position</t>
  </si>
  <si>
    <t>Typ Schienenfahrzeug</t>
  </si>
  <si>
    <t>Gesamtfinanzierung - Gegenstände und andere Investitionen von mehr als 800 € im Einzelfall</t>
  </si>
  <si>
    <t>Die Anzahl der zu beschaffenden Fahrzeuge muss ggf. auf die Anschaffungsjahre aufgeteilt werden.</t>
  </si>
  <si>
    <t>Preis € / Stück</t>
  </si>
  <si>
    <r>
      <t xml:space="preserve">1. Geben Sie zuerst oben an, ob Sie vorsteuerabzugsberechtigt sind.
2. Die Registerkarte 'Vorlage für AZA' stellt Ihre Eingaben so dar, wie sie in das easyOnline-Formular eingetragen werden müssen.
3. Reichen Sie bitte entsprechende Angebote für die zu beschaffenden Schienenfahrzeuge und die Referenzfahrzeuge ein. 
 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Wenn kein Angebot für ein Referenzfahrzeug vorliegt, können für die folgenden Kategorien die folgende Netto-Beträge angeben werden:</t>
    </r>
    <r>
      <rPr>
        <sz val="12"/>
        <rFont val="Calibri"/>
        <family val="2"/>
        <scheme val="minor"/>
      </rPr>
      <t xml:space="preserve">
    Dieseltriebwagen (DMU) bis 140 Sitzplätze 4.800.000€
    Dieseltriebwagen (DMU) bis 200 Sitzplätze 6.360.000€
    Rangierlokomotiven bis 800kW 2.160.000€
    Diesellokomotiven bis 2.500kW 3.181.000€</t>
    </r>
    <r>
      <rPr>
        <sz val="12"/>
        <color theme="1"/>
        <rFont val="Calibri"/>
        <family val="2"/>
        <scheme val="minor"/>
      </rPr>
      <t xml:space="preserve">
4. Speichern Sie das ausgefüllte Arbeitsblatt als PDF und fügen Sie es dem Antrag bei (Bei easy-online unter "Endfassung einreichen").
5. Grün unterlegte Felder sind Eingabefelder.</t>
    </r>
  </si>
  <si>
    <t>Beantragtes Schienenfahrzeug:</t>
  </si>
  <si>
    <t>beantragte Förderquote:</t>
  </si>
  <si>
    <t>beantragter KMU-Bonus</t>
  </si>
  <si>
    <t>Fiktives Beispiel Schienenfahrzeugneubeschaffung</t>
  </si>
  <si>
    <t xml:space="preserve">Antragssteller </t>
  </si>
  <si>
    <t>Grobe Angaben zum Vorhaben</t>
  </si>
  <si>
    <t>vorsteuerabzugsberechtigt</t>
  </si>
  <si>
    <t>Stückpreis</t>
  </si>
  <si>
    <t>Berechnete Zuwendung</t>
  </si>
  <si>
    <t>HEMU Muster</t>
  </si>
  <si>
    <t>Brutto:</t>
  </si>
  <si>
    <t>Netto:</t>
  </si>
  <si>
    <t xml:space="preserve">*Preissteigerung nach "Index der Erzeugerpreise gewerblicher Produkte (Inlandsabsatz)
</t>
  </si>
  <si>
    <t>Angebot des Herstellers für "HEMU Muster" (100 Sitze, 6 Achsen)</t>
  </si>
  <si>
    <t>bis zum Zeitpunkt der Antragsstellung: 6,6%</t>
  </si>
  <si>
    <t>nach Preissteigerung*</t>
  </si>
  <si>
    <t>Fiktives Beispiel Umrüstung</t>
  </si>
  <si>
    <t>BeantragteUmrüstung</t>
  </si>
  <si>
    <t>Traktionsbatterie</t>
  </si>
  <si>
    <t>Anpassung der Einzelkomponenten</t>
  </si>
  <si>
    <t>Hinweis: es müssen die Mehrkosten für die Umrüstung auf einen alternativen Antrieb erkennbar sein.</t>
  </si>
  <si>
    <t>Demontage/Montage</t>
  </si>
  <si>
    <t>Material</t>
  </si>
  <si>
    <t>Traktionsumrichter</t>
  </si>
  <si>
    <t>Preis</t>
  </si>
  <si>
    <t>Sückpreis</t>
  </si>
  <si>
    <t>Brutto</t>
  </si>
  <si>
    <t>Netto</t>
  </si>
  <si>
    <t>€</t>
  </si>
  <si>
    <t xml:space="preserve">nach dem Güterverzeichnis für Produktionsstatistiken" (https://www.destatis.de/DE/Themen/Wirtschaft/Preise/Erzeugerpreisindex-gewerbliche-Produkte/_inhalt.html) </t>
  </si>
  <si>
    <t xml:space="preserve">Umrüstung Schienenfahrzeug mit </t>
  </si>
  <si>
    <t>Dieselmotor auf einen Batterieantrieb</t>
  </si>
  <si>
    <t>auch anhand eines alten Angebots erfolgen (nicht älter als 10 Jahre!):</t>
  </si>
  <si>
    <t>Aktuelles Angebot vom Hesteller für Dieseltriebzug siehe "Angebot Diesel2018.pdf" (100 Sitze, 6 Achsen)</t>
  </si>
  <si>
    <t>Wenn kein aktuelles Angebot für ein Dieselreferenzfahrzeug beschafft werden kann, kann die Plausibilisierung</t>
  </si>
  <si>
    <t>Angebot für Dieselreferenzfahrzeug "Angebot Diesel2018" (Datum der Ausstellung: 01.01.2018, 100 Sitze und 6 Achsen)</t>
  </si>
  <si>
    <t>Angebot für das Schienenneufahrzeug</t>
  </si>
  <si>
    <t>Angebot für das Schienenreferenzfahrzeug (konventioneller Antieb, nicht älter als 10 Jahre)</t>
  </si>
  <si>
    <t>2.070.000 € * 50% = 1.035.000 €</t>
  </si>
  <si>
    <t>23.754.600 € * 60% = 13.832.760 € …. &lt;15.000.000 €</t>
  </si>
  <si>
    <t>Angebot für die Umrüstung 06/2023</t>
  </si>
  <si>
    <t>nicht eindeutig förderfähig (muss plausibilisiert werden)</t>
  </si>
  <si>
    <t>Angebot mit laufenden Nummern (ldf. Nr.)</t>
  </si>
  <si>
    <t>In der Vorhabenbeschreibung erfolgt die Plausibilisierung dieser lfd. Nr. (Achtung in diesem Beispiel stark verkürzt!):</t>
  </si>
  <si>
    <t>Die lfd. Nr. 2 und 5 sind basierend auf dem Angebot nicht eindeutig dem Umweltschutz zuzuordenen.</t>
  </si>
  <si>
    <t>Lfd. Nr.</t>
  </si>
  <si>
    <t>Um die Umrüstung vorzunehmen, muss der Dieselmotor demontiert werden (Lfd. Nr. 1: 350.000€, "Angebot Demontage.pdf"). Die hierzu notwendigen Arbeiten werden mit 2 Werkzeugwägen (Lfd. 2: 5.000€, "Angebot Werkzeugwagen.pdf") und  Spezialwerkzeug (Lfd. 2: 195.000€, "Auflistung spezWerkzeug.pdf")  durchgeführt. [...] Die für den alternativen Antrieb notwendigen Komponenten Traktionsumrichter und Traktionsbatterie ("Angebot Batterie.pdf" und "Angebot Umrichter.pdf") werden beschafft. Für die Monatge (ldf. Nr. 1) werden 200.000 € veranschlagt (siehe "Angebot Montage.pdf"). Dabei erfolgt die Anpassung der Einzelkomponenten: Anpassung Steuerelektronik und Anpassung der Bremsen, vgl. "Auflistung Anpassungen.pdf". Für die Arbeiten benötigt der Umrüster einen Techniker über 2 Monate (Lfd. 6: 15.000 €) und einem Ingenieur über 2 Monate (Lfd. 6: 35.000 €).</t>
  </si>
  <si>
    <t>Personaleinsatz Umrüster 4 Monate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</si>
</sst>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</font>
    <font>
      <sz val="10"/>
      <color rgb="FF002060"/>
      <name val="Segoe UI"/>
      <family val="2"/>
    </font>
    <font>
      <b/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Border="0" applyProtection="0">
      <alignment vertical="center"/>
    </xf>
  </cellStyleXfs>
  <cellXfs count="103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/>
    </xf>
    <xf numFmtId="44" fontId="2" fillId="3" borderId="1" xfId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 shrinkToFit="1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4" fontId="1" fillId="0" borderId="0" xfId="1" applyFont="1" applyAlignment="1">
      <alignment vertical="center" wrapText="1"/>
    </xf>
    <xf numFmtId="0" fontId="2" fillId="0" borderId="0" xfId="0" applyFont="1" applyProtection="1"/>
    <xf numFmtId="0" fontId="2" fillId="0" borderId="0" xfId="0" applyFont="1"/>
    <xf numFmtId="0" fontId="2" fillId="0" borderId="0" xfId="0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164" fontId="1" fillId="0" borderId="2" xfId="1" applyNumberFormat="1" applyFont="1" applyBorder="1" applyAlignment="1">
      <alignment vertical="center" wrapText="1"/>
    </xf>
    <xf numFmtId="49" fontId="0" fillId="4" borderId="1" xfId="0" applyNumberFormat="1" applyFill="1" applyBorder="1" applyAlignment="1" applyProtection="1">
      <alignment vertical="center"/>
      <protection locked="0"/>
    </xf>
    <xf numFmtId="44" fontId="1" fillId="4" borderId="1" xfId="1" applyFont="1" applyFill="1" applyBorder="1" applyAlignment="1" applyProtection="1">
      <alignment vertical="center"/>
      <protection locked="0"/>
    </xf>
    <xf numFmtId="164" fontId="1" fillId="4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 shrinkToFit="1"/>
    </xf>
    <xf numFmtId="42" fontId="1" fillId="2" borderId="1" xfId="1" applyNumberFormat="1" applyFont="1" applyFill="1" applyBorder="1" applyAlignment="1" applyProtection="1">
      <alignment vertical="center"/>
    </xf>
    <xf numFmtId="42" fontId="2" fillId="2" borderId="1" xfId="1" applyNumberFormat="1" applyFont="1" applyFill="1" applyBorder="1" applyAlignment="1" applyProtection="1">
      <alignment vertical="center"/>
    </xf>
    <xf numFmtId="0" fontId="0" fillId="5" borderId="1" xfId="0" applyFill="1" applyBorder="1" applyProtection="1"/>
    <xf numFmtId="44" fontId="1" fillId="0" borderId="3" xfId="1" applyFont="1" applyBorder="1" applyAlignment="1">
      <alignment vertical="center" wrapText="1"/>
    </xf>
    <xf numFmtId="0" fontId="2" fillId="0" borderId="0" xfId="0" applyFont="1" applyFill="1" applyProtection="1"/>
    <xf numFmtId="49" fontId="1" fillId="4" borderId="1" xfId="1" applyNumberFormat="1" applyFont="1" applyFill="1" applyBorder="1" applyAlignment="1" applyProtection="1">
      <alignment vertical="center"/>
      <protection locked="0"/>
    </xf>
    <xf numFmtId="0" fontId="0" fillId="7" borderId="0" xfId="0" applyFill="1" applyProtection="1"/>
    <xf numFmtId="0" fontId="2" fillId="7" borderId="0" xfId="0" applyFont="1" applyFill="1" applyAlignment="1">
      <alignment vertical="center" wrapText="1"/>
    </xf>
    <xf numFmtId="4" fontId="4" fillId="7" borderId="0" xfId="0" applyNumberFormat="1" applyFont="1" applyFill="1" applyAlignment="1" applyProtection="1">
      <alignment horizontal="right" vertical="center"/>
    </xf>
    <xf numFmtId="0" fontId="5" fillId="0" borderId="0" xfId="0" applyFont="1" applyAlignment="1" applyProtection="1"/>
    <xf numFmtId="0" fontId="6" fillId="0" borderId="0" xfId="0" applyFont="1" applyAlignment="1">
      <alignment vertic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4" fillId="7" borderId="0" xfId="0" applyNumberFormat="1" applyFont="1" applyFill="1" applyAlignment="1" applyProtection="1">
      <alignment horizontal="right" vertical="center"/>
    </xf>
    <xf numFmtId="44" fontId="12" fillId="3" borderId="1" xfId="1" applyFont="1" applyFill="1" applyBorder="1" applyAlignment="1" applyProtection="1">
      <alignment vertical="center" wrapText="1"/>
    </xf>
    <xf numFmtId="0" fontId="4" fillId="0" borderId="0" xfId="0" applyFont="1" applyAlignment="1" applyProtection="1"/>
    <xf numFmtId="0" fontId="3" fillId="0" borderId="0" xfId="0" applyFont="1" applyAlignment="1"/>
    <xf numFmtId="0" fontId="9" fillId="0" borderId="0" xfId="0" applyFont="1" applyAlignment="1">
      <alignment vertical="center" wrapText="1"/>
    </xf>
    <xf numFmtId="0" fontId="7" fillId="0" borderId="0" xfId="0" applyFont="1" applyAlignment="1" applyProtection="1"/>
    <xf numFmtId="4" fontId="13" fillId="0" borderId="0" xfId="0" applyNumberFormat="1" applyFont="1" applyProtection="1"/>
    <xf numFmtId="0" fontId="14" fillId="0" borderId="0" xfId="0" applyFont="1" applyAlignment="1" applyProtection="1"/>
    <xf numFmtId="0" fontId="7" fillId="6" borderId="0" xfId="0" applyFont="1" applyFill="1" applyAlignment="1" applyProtection="1"/>
    <xf numFmtId="44" fontId="0" fillId="2" borderId="1" xfId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4" borderId="0" xfId="0" applyFont="1" applyFill="1" applyAlignment="1" applyProtection="1">
      <protection locked="0"/>
    </xf>
    <xf numFmtId="0" fontId="16" fillId="0" borderId="0" xfId="0" applyFont="1"/>
    <xf numFmtId="0" fontId="17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7" xfId="0" applyFont="1" applyBorder="1"/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18" fillId="0" borderId="0" xfId="0" applyFont="1"/>
    <xf numFmtId="3" fontId="0" fillId="0" borderId="0" xfId="0" applyNumberFormat="1"/>
    <xf numFmtId="0" fontId="0" fillId="0" borderId="0" xfId="0" applyAlignment="1"/>
    <xf numFmtId="6" fontId="0" fillId="0" borderId="0" xfId="0" applyNumberFormat="1"/>
    <xf numFmtId="6" fontId="17" fillId="0" borderId="0" xfId="0" applyNumberFormat="1" applyFont="1"/>
    <xf numFmtId="0" fontId="19" fillId="0" borderId="0" xfId="0" applyFont="1"/>
    <xf numFmtId="0" fontId="19" fillId="0" borderId="4" xfId="0" applyFont="1" applyBorder="1"/>
    <xf numFmtId="6" fontId="2" fillId="0" borderId="0" xfId="0" applyNumberFormat="1" applyFont="1"/>
    <xf numFmtId="3" fontId="2" fillId="0" borderId="0" xfId="0" applyNumberFormat="1" applyFont="1"/>
    <xf numFmtId="6" fontId="0" fillId="8" borderId="0" xfId="0" applyNumberFormat="1" applyFont="1" applyFill="1"/>
    <xf numFmtId="6" fontId="0" fillId="8" borderId="0" xfId="0" applyNumberFormat="1" applyFill="1"/>
    <xf numFmtId="0" fontId="0" fillId="8" borderId="0" xfId="0" applyFill="1"/>
    <xf numFmtId="0" fontId="0" fillId="0" borderId="0" xfId="0" applyFont="1"/>
    <xf numFmtId="6" fontId="0" fillId="0" borderId="0" xfId="0" applyNumberFormat="1" applyFill="1"/>
    <xf numFmtId="0" fontId="0" fillId="0" borderId="0" xfId="0" applyFill="1"/>
    <xf numFmtId="0" fontId="20" fillId="0" borderId="0" xfId="0" applyFont="1"/>
    <xf numFmtId="49" fontId="0" fillId="4" borderId="1" xfId="1" applyNumberFormat="1" applyFont="1" applyFill="1" applyBorder="1" applyAlignment="1" applyProtection="1">
      <alignment vertical="center"/>
      <protection locked="0"/>
    </xf>
    <xf numFmtId="0" fontId="21" fillId="0" borderId="0" xfId="0" applyFont="1"/>
    <xf numFmtId="0" fontId="22" fillId="0" borderId="0" xfId="0" applyFont="1"/>
    <xf numFmtId="0" fontId="19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5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0" xfId="0" applyNumberFormat="1" applyFo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0" fontId="0" fillId="0" borderId="0" xfId="0" applyAlignment="1">
      <alignment horizontal="left" vertical="top" wrapText="1"/>
    </xf>
  </cellXfs>
  <cellStyles count="3">
    <cellStyle name="Standard" xfId="0" builtinId="0"/>
    <cellStyle name="Standard 2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193675</xdr:colOff>
      <xdr:row>59</xdr:row>
      <xdr:rowOff>190499</xdr:rowOff>
    </xdr:from>
    <xdr:to>
      <xdr:col>8</xdr:col>
      <xdr:colOff>619125</xdr:colOff>
      <xdr:row>79</xdr:row>
      <xdr:rowOff>88900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675" y="10706099"/>
          <a:ext cx="6521450" cy="3708401"/>
        </a:xfrm>
        <a:prstGeom prst="rect">
          <a:avLst/>
        </a:prstGeom>
      </xdr:spPr>
    </xdr:pic>
    <xdr:clientData/>
  </xdr:twoCellAnchor>
  <xdr:twoCellAnchor editAs="oneCell">
    <xdr:from>
      <xdr:col>0</xdr:col>
      <xdr:colOff>41275</xdr:colOff>
      <xdr:row>12</xdr:row>
      <xdr:rowOff>19050</xdr:rowOff>
    </xdr:from>
    <xdr:to>
      <xdr:col>14</xdr:col>
      <xdr:colOff>503242</xdr:colOff>
      <xdr:row>24</xdr:row>
      <xdr:rowOff>100172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75" y="2533650"/>
          <a:ext cx="11129967" cy="2367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106801</xdr:colOff>
      <xdr:row>13</xdr:row>
      <xdr:rowOff>40298</xdr:rowOff>
    </xdr:from>
    <xdr:to>
      <xdr:col>14</xdr:col>
      <xdr:colOff>532575</xdr:colOff>
      <xdr:row>24</xdr:row>
      <xdr:rowOff>97447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01" y="2726348"/>
          <a:ext cx="11093774" cy="2152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L28"/>
  <sheetViews>
    <sheetView showGridLines="0" tabSelected="1" topLeftCell="A16" zoomScaleNormal="100" workbookViewId="0">
      <selection activeCell="D3" sqref="D3"/>
    </sheetView>
  </sheetViews>
  <sheetFormatPr baseColWidth="10" defaultColWidth="11.453125" defaultRowHeight="14.5" x14ac:dyDescent="0.35"/>
  <cols>
    <col min="1" max="1" width="11.453125" style="7"/>
    <col min="2" max="2" width="31.1796875" style="7" customWidth="1"/>
    <col min="3" max="3" width="19.26953125" style="7" customWidth="1"/>
    <col min="4" max="4" width="24.453125" style="7" customWidth="1"/>
    <col min="5" max="5" width="20.26953125" style="7" customWidth="1"/>
    <col min="6" max="6" width="17.453125" style="7" customWidth="1"/>
    <col min="7" max="7" width="19.453125" style="7" customWidth="1"/>
    <col min="8" max="8" width="23.7265625" style="7" customWidth="1"/>
    <col min="9" max="9" width="18.453125" style="7" customWidth="1"/>
    <col min="10" max="10" width="11.453125" style="7"/>
    <col min="11" max="12" width="0" style="7" hidden="1" customWidth="1"/>
    <col min="13" max="16384" width="11.453125" style="7"/>
  </cols>
  <sheetData>
    <row r="1" spans="1:12" ht="23.25" customHeight="1" x14ac:dyDescent="0.55000000000000004">
      <c r="A1" s="33" t="s">
        <v>17</v>
      </c>
      <c r="B1" s="42"/>
      <c r="C1" s="42"/>
      <c r="D1" s="42"/>
      <c r="E1" s="42"/>
      <c r="H1" s="32"/>
      <c r="I1" s="40"/>
      <c r="K1" s="47" t="s">
        <v>3</v>
      </c>
      <c r="L1" s="47" t="s">
        <v>4</v>
      </c>
    </row>
    <row r="2" spans="1:12" ht="23.15" customHeight="1" x14ac:dyDescent="0.55000000000000004">
      <c r="A2" s="33"/>
      <c r="B2" s="42"/>
      <c r="C2" s="42"/>
      <c r="D2" s="42"/>
      <c r="E2" s="42"/>
      <c r="F2" s="42"/>
      <c r="G2" s="42"/>
      <c r="H2" s="32"/>
      <c r="I2" s="40"/>
    </row>
    <row r="3" spans="1:12" ht="20.5" customHeight="1" x14ac:dyDescent="0.45">
      <c r="A3" s="48" t="s">
        <v>10</v>
      </c>
      <c r="B3" s="48"/>
      <c r="C3" s="48"/>
      <c r="D3" s="53"/>
      <c r="E3" s="42"/>
      <c r="F3" s="42"/>
      <c r="G3" s="42"/>
      <c r="H3" s="32"/>
      <c r="I3" s="40"/>
    </row>
    <row r="4" spans="1:12" ht="23.25" customHeight="1" x14ac:dyDescent="0.35">
      <c r="A4" s="46" t="s">
        <v>11</v>
      </c>
      <c r="B4" s="45"/>
      <c r="C4" s="45"/>
      <c r="D4" s="45"/>
      <c r="E4" s="45"/>
      <c r="F4" s="45"/>
      <c r="G4" s="45"/>
      <c r="H4" s="45"/>
      <c r="I4" s="30"/>
    </row>
    <row r="5" spans="1:12" s="11" customFormat="1" ht="164.25" customHeight="1" x14ac:dyDescent="0.35">
      <c r="A5" s="100" t="s">
        <v>23</v>
      </c>
      <c r="B5" s="101"/>
      <c r="C5" s="101"/>
      <c r="D5" s="101"/>
      <c r="E5" s="101"/>
      <c r="F5" s="101"/>
      <c r="G5" s="101"/>
      <c r="H5" s="101"/>
      <c r="I5" s="28"/>
    </row>
    <row r="6" spans="1:12" x14ac:dyDescent="0.35">
      <c r="A6" s="11"/>
    </row>
    <row r="7" spans="1:12" ht="58" x14ac:dyDescent="0.35">
      <c r="A7" s="1" t="s">
        <v>18</v>
      </c>
      <c r="B7" s="1" t="s">
        <v>19</v>
      </c>
      <c r="C7" s="2" t="str">
        <f>IF(D3="nein","Bruttopreis
Schienenfahrzeug laut beigefügtem Angebot",IF(D3="ja","Nettopreis
Schienenfahrzeug laut beigefügtem Angebot","Bitte wählen sie aus, ob sie zum Vorsteuerabzug berechtigt sind!"))</f>
        <v>Bitte wählen sie aus, ob sie zum Vorsteuerabzug berechtigt sind!</v>
      </c>
      <c r="D7" s="50" t="s">
        <v>8</v>
      </c>
      <c r="E7" s="2" t="str">
        <f>IF(D3="nein","Bruttopreis Referenzfahrzeug
laut beigefügtem Angebot",IF(D3="ja","Nettopreis Referenzfahrzeug
laut beigefügtem Angebot","Bitte wählen sie aus, ob sie zum Vorsteuerabzug berechtigt sind!"))</f>
        <v>Bitte wählen sie aus, ob sie zum Vorsteuerabzug berechtigt sind!</v>
      </c>
      <c r="F7" s="6" t="str">
        <f>IF(D3="nein","Förderfähige Ausgaben pro Fahrzeug (brutto)",IF(D3="ja","Förderfähige Ausgaben pro Fahrzeug (netto)","Bitte wählen sie aus, ob sie zum Vorsteuerabzug berechtigt sind!"))</f>
        <v>Bitte wählen sie aus, ob sie zum Vorsteuerabzug berechtigt sind!</v>
      </c>
      <c r="G7" s="2" t="s">
        <v>0</v>
      </c>
      <c r="H7" s="2" t="s">
        <v>1</v>
      </c>
      <c r="I7" s="23" t="s">
        <v>9</v>
      </c>
    </row>
    <row r="8" spans="1:12" x14ac:dyDescent="0.35">
      <c r="A8" s="3">
        <v>1</v>
      </c>
      <c r="B8" s="20"/>
      <c r="C8" s="21"/>
      <c r="D8" s="20"/>
      <c r="E8" s="21"/>
      <c r="F8" s="49" t="str">
        <f>IF($D$3="","",IF(C8="","",C8-E8))</f>
        <v/>
      </c>
      <c r="G8" s="22"/>
      <c r="H8" s="24" t="str">
        <f>IF(F8="","",F8*G8)</f>
        <v/>
      </c>
      <c r="I8" s="26"/>
    </row>
    <row r="9" spans="1:12" x14ac:dyDescent="0.35">
      <c r="A9" s="3">
        <v>2</v>
      </c>
      <c r="B9" s="20"/>
      <c r="C9" s="21"/>
      <c r="D9" s="83"/>
      <c r="E9" s="21"/>
      <c r="F9" s="49" t="str">
        <f t="shared" ref="F9:F27" si="0">IF($D$3="","",IF(C9="","",C9-E9))</f>
        <v/>
      </c>
      <c r="G9" s="22"/>
      <c r="H9" s="24" t="str">
        <f t="shared" ref="H9:H27" si="1">IF(F9="","",F9*G9)</f>
        <v/>
      </c>
      <c r="I9" s="26"/>
    </row>
    <row r="10" spans="1:12" x14ac:dyDescent="0.35">
      <c r="A10" s="3">
        <v>3</v>
      </c>
      <c r="B10" s="20"/>
      <c r="C10" s="21"/>
      <c r="D10" s="83"/>
      <c r="E10" s="21"/>
      <c r="F10" s="49" t="str">
        <f t="shared" si="0"/>
        <v/>
      </c>
      <c r="G10" s="22"/>
      <c r="H10" s="24" t="str">
        <f t="shared" si="1"/>
        <v/>
      </c>
      <c r="I10" s="26"/>
    </row>
    <row r="11" spans="1:12" x14ac:dyDescent="0.35">
      <c r="A11" s="3">
        <v>4</v>
      </c>
      <c r="B11" s="20"/>
      <c r="C11" s="21"/>
      <c r="D11" s="29"/>
      <c r="E11" s="21"/>
      <c r="F11" s="49" t="str">
        <f t="shared" si="0"/>
        <v/>
      </c>
      <c r="G11" s="22"/>
      <c r="H11" s="24" t="str">
        <f t="shared" si="1"/>
        <v/>
      </c>
      <c r="I11" s="26"/>
    </row>
    <row r="12" spans="1:12" x14ac:dyDescent="0.35">
      <c r="A12" s="3">
        <v>5</v>
      </c>
      <c r="B12" s="20"/>
      <c r="C12" s="21"/>
      <c r="D12" s="29"/>
      <c r="E12" s="21"/>
      <c r="F12" s="49" t="str">
        <f t="shared" si="0"/>
        <v/>
      </c>
      <c r="G12" s="22"/>
      <c r="H12" s="24" t="str">
        <f t="shared" si="1"/>
        <v/>
      </c>
      <c r="I12" s="26"/>
    </row>
    <row r="13" spans="1:12" x14ac:dyDescent="0.35">
      <c r="A13" s="3">
        <v>6</v>
      </c>
      <c r="B13" s="20"/>
      <c r="C13" s="21"/>
      <c r="D13" s="83"/>
      <c r="E13" s="21"/>
      <c r="F13" s="49" t="str">
        <f t="shared" si="0"/>
        <v/>
      </c>
      <c r="G13" s="22"/>
      <c r="H13" s="24" t="str">
        <f t="shared" si="1"/>
        <v/>
      </c>
      <c r="I13" s="26"/>
    </row>
    <row r="14" spans="1:12" x14ac:dyDescent="0.35">
      <c r="A14" s="3">
        <v>7</v>
      </c>
      <c r="B14" s="20"/>
      <c r="C14" s="21"/>
      <c r="D14" s="29"/>
      <c r="E14" s="21"/>
      <c r="F14" s="49" t="str">
        <f t="shared" si="0"/>
        <v/>
      </c>
      <c r="G14" s="22"/>
      <c r="H14" s="24" t="str">
        <f t="shared" si="1"/>
        <v/>
      </c>
      <c r="I14" s="26"/>
    </row>
    <row r="15" spans="1:12" x14ac:dyDescent="0.35">
      <c r="A15" s="3">
        <v>8</v>
      </c>
      <c r="B15" s="20"/>
      <c r="C15" s="21"/>
      <c r="D15" s="29"/>
      <c r="E15" s="21"/>
      <c r="F15" s="49" t="str">
        <f t="shared" si="0"/>
        <v/>
      </c>
      <c r="G15" s="22"/>
      <c r="H15" s="24" t="str">
        <f t="shared" si="1"/>
        <v/>
      </c>
      <c r="I15" s="26"/>
    </row>
    <row r="16" spans="1:12" x14ac:dyDescent="0.35">
      <c r="A16" s="3">
        <v>9</v>
      </c>
      <c r="B16" s="20"/>
      <c r="C16" s="21"/>
      <c r="D16" s="29"/>
      <c r="E16" s="21"/>
      <c r="F16" s="49" t="str">
        <f t="shared" si="0"/>
        <v/>
      </c>
      <c r="G16" s="22"/>
      <c r="H16" s="24" t="str">
        <f t="shared" si="1"/>
        <v/>
      </c>
      <c r="I16" s="26"/>
    </row>
    <row r="17" spans="1:9" x14ac:dyDescent="0.35">
      <c r="A17" s="3">
        <v>10</v>
      </c>
      <c r="B17" s="20"/>
      <c r="C17" s="21"/>
      <c r="D17" s="29"/>
      <c r="E17" s="21"/>
      <c r="F17" s="49" t="str">
        <f t="shared" si="0"/>
        <v/>
      </c>
      <c r="G17" s="22"/>
      <c r="H17" s="24" t="str">
        <f t="shared" si="1"/>
        <v/>
      </c>
      <c r="I17" s="26"/>
    </row>
    <row r="18" spans="1:9" x14ac:dyDescent="0.35">
      <c r="A18" s="3">
        <v>11</v>
      </c>
      <c r="B18" s="20"/>
      <c r="C18" s="21"/>
      <c r="D18" s="29"/>
      <c r="E18" s="21"/>
      <c r="F18" s="49" t="str">
        <f t="shared" si="0"/>
        <v/>
      </c>
      <c r="G18" s="22"/>
      <c r="H18" s="24" t="str">
        <f t="shared" si="1"/>
        <v/>
      </c>
      <c r="I18" s="26"/>
    </row>
    <row r="19" spans="1:9" x14ac:dyDescent="0.35">
      <c r="A19" s="3">
        <v>12</v>
      </c>
      <c r="B19" s="20"/>
      <c r="C19" s="21"/>
      <c r="D19" s="29"/>
      <c r="E19" s="21"/>
      <c r="F19" s="49" t="str">
        <f t="shared" si="0"/>
        <v/>
      </c>
      <c r="G19" s="22"/>
      <c r="H19" s="24" t="str">
        <f t="shared" si="1"/>
        <v/>
      </c>
      <c r="I19" s="26"/>
    </row>
    <row r="20" spans="1:9" x14ac:dyDescent="0.35">
      <c r="A20" s="3">
        <v>13</v>
      </c>
      <c r="B20" s="20"/>
      <c r="C20" s="21"/>
      <c r="D20" s="29"/>
      <c r="E20" s="21"/>
      <c r="F20" s="49" t="str">
        <f t="shared" si="0"/>
        <v/>
      </c>
      <c r="G20" s="22"/>
      <c r="H20" s="24" t="str">
        <f t="shared" si="1"/>
        <v/>
      </c>
      <c r="I20" s="26"/>
    </row>
    <row r="21" spans="1:9" x14ac:dyDescent="0.35">
      <c r="A21" s="3">
        <v>14</v>
      </c>
      <c r="B21" s="20"/>
      <c r="C21" s="21"/>
      <c r="D21" s="29"/>
      <c r="E21" s="21"/>
      <c r="F21" s="49" t="str">
        <f t="shared" si="0"/>
        <v/>
      </c>
      <c r="G21" s="22"/>
      <c r="H21" s="24" t="str">
        <f t="shared" si="1"/>
        <v/>
      </c>
      <c r="I21" s="26"/>
    </row>
    <row r="22" spans="1:9" x14ac:dyDescent="0.35">
      <c r="A22" s="3">
        <v>15</v>
      </c>
      <c r="B22" s="20"/>
      <c r="C22" s="21"/>
      <c r="D22" s="29"/>
      <c r="E22" s="21"/>
      <c r="F22" s="49" t="str">
        <f t="shared" si="0"/>
        <v/>
      </c>
      <c r="G22" s="22"/>
      <c r="H22" s="24" t="str">
        <f t="shared" si="1"/>
        <v/>
      </c>
      <c r="I22" s="26"/>
    </row>
    <row r="23" spans="1:9" x14ac:dyDescent="0.35">
      <c r="A23" s="3">
        <v>16</v>
      </c>
      <c r="B23" s="20"/>
      <c r="C23" s="21"/>
      <c r="D23" s="29"/>
      <c r="E23" s="21"/>
      <c r="F23" s="49" t="str">
        <f t="shared" si="0"/>
        <v/>
      </c>
      <c r="G23" s="22"/>
      <c r="H23" s="24" t="str">
        <f t="shared" si="1"/>
        <v/>
      </c>
      <c r="I23" s="26"/>
    </row>
    <row r="24" spans="1:9" x14ac:dyDescent="0.35">
      <c r="A24" s="3">
        <v>17</v>
      </c>
      <c r="B24" s="20"/>
      <c r="C24" s="21"/>
      <c r="D24" s="29"/>
      <c r="E24" s="21"/>
      <c r="F24" s="49" t="str">
        <f t="shared" si="0"/>
        <v/>
      </c>
      <c r="G24" s="22"/>
      <c r="H24" s="24" t="str">
        <f t="shared" si="1"/>
        <v/>
      </c>
      <c r="I24" s="26"/>
    </row>
    <row r="25" spans="1:9" x14ac:dyDescent="0.35">
      <c r="A25" s="3">
        <v>18</v>
      </c>
      <c r="B25" s="20"/>
      <c r="C25" s="21"/>
      <c r="D25" s="29"/>
      <c r="E25" s="21"/>
      <c r="F25" s="49" t="str">
        <f t="shared" si="0"/>
        <v/>
      </c>
      <c r="G25" s="22"/>
      <c r="H25" s="24" t="str">
        <f t="shared" si="1"/>
        <v/>
      </c>
      <c r="I25" s="26"/>
    </row>
    <row r="26" spans="1:9" x14ac:dyDescent="0.35">
      <c r="A26" s="3">
        <v>19</v>
      </c>
      <c r="B26" s="20"/>
      <c r="C26" s="21"/>
      <c r="D26" s="29"/>
      <c r="E26" s="21"/>
      <c r="F26" s="49" t="str">
        <f t="shared" si="0"/>
        <v/>
      </c>
      <c r="G26" s="22"/>
      <c r="H26" s="24" t="str">
        <f t="shared" si="1"/>
        <v/>
      </c>
      <c r="I26" s="26"/>
    </row>
    <row r="27" spans="1:9" x14ac:dyDescent="0.35">
      <c r="A27" s="3">
        <v>20</v>
      </c>
      <c r="B27" s="20"/>
      <c r="C27" s="21"/>
      <c r="D27" s="29"/>
      <c r="E27" s="21"/>
      <c r="F27" s="49" t="str">
        <f t="shared" si="0"/>
        <v/>
      </c>
      <c r="G27" s="22"/>
      <c r="H27" s="24" t="str">
        <f t="shared" si="1"/>
        <v/>
      </c>
      <c r="I27" s="26"/>
    </row>
    <row r="28" spans="1:9" ht="30.75" customHeight="1" x14ac:dyDescent="0.35">
      <c r="A28" s="4" t="s">
        <v>2</v>
      </c>
      <c r="B28" s="4"/>
      <c r="C28" s="5"/>
      <c r="D28" s="5"/>
      <c r="E28" s="5"/>
      <c r="F28" s="5"/>
      <c r="G28" s="41"/>
      <c r="H28" s="25">
        <f>SUM(H8:H27)</f>
        <v>0</v>
      </c>
      <c r="I28" s="26"/>
    </row>
  </sheetData>
  <sheetProtection algorithmName="SHA-512" hashValue="10d7+PNQ/jo5BOiqoXz/HZistb3+O8zkdRN53JayacWRMCAnX/IGUWvbrgAQffNE7CRvsgBIqmcdi4YF5yGs3g==" saltValue="lirF4JGrLeXecuM9caDtOQ==" spinCount="100000" sheet="1" formatCells="0" selectLockedCells="1"/>
  <mergeCells count="1">
    <mergeCell ref="A5:H5"/>
  </mergeCells>
  <dataValidations count="3">
    <dataValidation type="whole" operator="greaterThan" allowBlank="1" showInputMessage="1" showErrorMessage="1" sqref="G8:G27">
      <formula1>0</formula1>
    </dataValidation>
    <dataValidation type="decimal" operator="greaterThan" allowBlank="1" showInputMessage="1" showErrorMessage="1" sqref="C8:C27 E8:E27">
      <formula1>0</formula1>
    </dataValidation>
    <dataValidation type="list" allowBlank="1" showInputMessage="1" showErrorMessage="1" sqref="D3">
      <formula1>$K$1:$L$1</formula1>
    </dataValidation>
  </dataValidations>
  <pageMargins left="0.70866141732283472" right="0.70866141732283472" top="0.98425196850393704" bottom="0.78740157480314965" header="0.11811023622047245" footer="0.31496062992125984"/>
  <pageSetup paperSize="9" scale="5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H38"/>
  <sheetViews>
    <sheetView showGridLines="0" zoomScale="90" zoomScaleNormal="90" zoomScaleSheetLayoutView="80" workbookViewId="0">
      <selection activeCell="A6" sqref="A6"/>
    </sheetView>
  </sheetViews>
  <sheetFormatPr baseColWidth="10" defaultRowHeight="14.5" x14ac:dyDescent="0.35"/>
  <cols>
    <col min="1" max="1" width="67.453125" style="9" customWidth="1"/>
    <col min="2" max="2" width="27.54296875" style="9" customWidth="1"/>
    <col min="3" max="3" width="10" style="9" customWidth="1"/>
    <col min="4" max="4" width="31.7265625" style="9" customWidth="1"/>
  </cols>
  <sheetData>
    <row r="1" spans="1:8" s="12" customFormat="1" ht="18.5" x14ac:dyDescent="0.35">
      <c r="A1" s="34" t="s">
        <v>12</v>
      </c>
      <c r="B1" s="13"/>
      <c r="C1" s="31"/>
      <c r="D1" s="32"/>
      <c r="E1" s="40"/>
    </row>
    <row r="2" spans="1:8" s="12" customFormat="1" ht="15.65" customHeight="1" x14ac:dyDescent="0.35">
      <c r="A2" s="52" t="s">
        <v>16</v>
      </c>
      <c r="B2" s="51"/>
      <c r="C2" s="51"/>
      <c r="D2" s="51"/>
      <c r="E2" s="51"/>
      <c r="F2" s="36"/>
      <c r="G2" s="36"/>
      <c r="H2" s="36"/>
    </row>
    <row r="3" spans="1:8" s="12" customFormat="1" ht="13.5" customHeight="1" x14ac:dyDescent="0.35">
      <c r="A3" s="36" t="s">
        <v>14</v>
      </c>
      <c r="B3" s="36"/>
      <c r="C3" s="36"/>
      <c r="D3" s="36"/>
      <c r="E3" s="36"/>
      <c r="F3" s="37"/>
      <c r="G3" s="37"/>
      <c r="H3" s="37"/>
    </row>
    <row r="4" spans="1:8" s="12" customFormat="1" ht="15" customHeight="1" x14ac:dyDescent="0.35">
      <c r="A4" s="37" t="s">
        <v>21</v>
      </c>
      <c r="B4" s="37"/>
      <c r="D4" s="37"/>
      <c r="E4" s="37"/>
      <c r="F4" s="37"/>
      <c r="G4" s="37"/>
      <c r="H4" s="37"/>
    </row>
    <row r="5" spans="1:8" s="12" customFormat="1" ht="14.25" customHeight="1" x14ac:dyDescent="0.35">
      <c r="A5" s="36" t="s">
        <v>15</v>
      </c>
      <c r="B5" s="35"/>
      <c r="C5" s="35"/>
      <c r="D5" s="35"/>
      <c r="E5" s="35"/>
      <c r="F5" s="35"/>
      <c r="G5" s="35"/>
      <c r="H5" s="35"/>
    </row>
    <row r="6" spans="1:8" s="12" customFormat="1" ht="15" customHeight="1" x14ac:dyDescent="0.35">
      <c r="A6" s="44" t="str">
        <f>IF(Schienenfahrzeuge!D3="nein","Der Antragsteller ist nicht zum Vorsteuerabzug berechtigt.",IF(Schienenfahrzeuge!D3="ja","Der Antragsteller ist zum Vorsteuerabzug berechtigt.","Bitte wählen sie aus, ob sie zum Vorsteuerabzug berechtigt sind!"))</f>
        <v>Bitte wählen sie aus, ob sie zum Vorsteuerabzug berechtigt sind!</v>
      </c>
      <c r="B6" s="44"/>
      <c r="C6" s="44"/>
      <c r="D6" s="44"/>
      <c r="E6" s="44"/>
      <c r="F6" s="44"/>
      <c r="G6" s="44"/>
      <c r="H6" s="44"/>
    </row>
    <row r="7" spans="1:8" s="12" customFormat="1" ht="15" customHeight="1" x14ac:dyDescent="0.35">
      <c r="A7" s="38"/>
      <c r="B7" s="39"/>
      <c r="C7" s="39"/>
      <c r="D7" s="39"/>
      <c r="E7" s="39"/>
      <c r="F7" s="39"/>
      <c r="G7" s="39"/>
      <c r="H7" s="39"/>
    </row>
    <row r="8" spans="1:8" s="12" customFormat="1" ht="18.5" x14ac:dyDescent="0.45">
      <c r="A8" s="43" t="s">
        <v>20</v>
      </c>
      <c r="B8" s="43"/>
      <c r="C8" s="43"/>
      <c r="D8" s="43"/>
      <c r="E8" s="43"/>
      <c r="F8" s="43"/>
      <c r="G8" s="43"/>
      <c r="H8" s="43"/>
    </row>
    <row r="10" spans="1:8" s="8" customFormat="1" x14ac:dyDescent="0.35">
      <c r="A10" s="15" t="s">
        <v>5</v>
      </c>
      <c r="B10" s="15" t="s">
        <v>22</v>
      </c>
      <c r="C10" s="15" t="s">
        <v>13</v>
      </c>
      <c r="D10" s="15" t="s">
        <v>6</v>
      </c>
    </row>
    <row r="11" spans="1:8" x14ac:dyDescent="0.35">
      <c r="A11" s="16" t="str">
        <f>IF(Schienenfahrzeuge!$B8&gt;"",Schienenfahrzeuge!B8,"")</f>
        <v/>
      </c>
      <c r="B11" s="17" t="str">
        <f>IF(Schienenfahrzeuge!$B8&gt;"",Schienenfahrzeuge!F8,"")</f>
        <v/>
      </c>
      <c r="C11" s="18" t="str">
        <f>IF(Schienenfahrzeuge!$B8&gt;"",Schienenfahrzeuge!G8,"")</f>
        <v/>
      </c>
      <c r="D11" s="17" t="str">
        <f>IF(Schienenfahrzeuge!$B8&gt;"",Schienenfahrzeuge!H8,"")</f>
        <v/>
      </c>
    </row>
    <row r="12" spans="1:8" x14ac:dyDescent="0.35">
      <c r="A12" s="16" t="str">
        <f>IF(Schienenfahrzeuge!$B9&gt;"",Schienenfahrzeuge!B9,"")</f>
        <v/>
      </c>
      <c r="B12" s="17" t="str">
        <f>IF(Schienenfahrzeuge!$B9&gt;"",Schienenfahrzeuge!F9,"")</f>
        <v/>
      </c>
      <c r="C12" s="18" t="str">
        <f>IF(Schienenfahrzeuge!$B9&gt;"",Schienenfahrzeuge!G9,"")</f>
        <v/>
      </c>
      <c r="D12" s="17" t="str">
        <f>IF(Schienenfahrzeuge!$B9&gt;"",Schienenfahrzeuge!H9,"")</f>
        <v/>
      </c>
    </row>
    <row r="13" spans="1:8" x14ac:dyDescent="0.35">
      <c r="A13" s="16" t="str">
        <f>IF(Schienenfahrzeuge!$B10&gt;"",Schienenfahrzeuge!B10,"")</f>
        <v/>
      </c>
      <c r="B13" s="17" t="str">
        <f>IF(Schienenfahrzeuge!$B10&gt;"",Schienenfahrzeuge!F10,"")</f>
        <v/>
      </c>
      <c r="C13" s="18" t="str">
        <f>IF(Schienenfahrzeuge!$B10&gt;"",Schienenfahrzeuge!G10,"")</f>
        <v/>
      </c>
      <c r="D13" s="17" t="str">
        <f>IF(Schienenfahrzeuge!$B10&gt;"",Schienenfahrzeuge!H10,"")</f>
        <v/>
      </c>
    </row>
    <row r="14" spans="1:8" x14ac:dyDescent="0.35">
      <c r="A14" s="16" t="str">
        <f>IF(Schienenfahrzeuge!$B11&gt;"",Schienenfahrzeuge!B11,"")</f>
        <v/>
      </c>
      <c r="B14" s="17" t="str">
        <f>IF(Schienenfahrzeuge!$B11&gt;"",Schienenfahrzeuge!F11,"")</f>
        <v/>
      </c>
      <c r="C14" s="18" t="str">
        <f>IF(Schienenfahrzeuge!$B11&gt;"",Schienenfahrzeuge!G11,"")</f>
        <v/>
      </c>
      <c r="D14" s="17" t="str">
        <f>IF(Schienenfahrzeuge!$B11&gt;"",Schienenfahrzeuge!H11,"")</f>
        <v/>
      </c>
    </row>
    <row r="15" spans="1:8" x14ac:dyDescent="0.35">
      <c r="A15" s="16" t="str">
        <f>IF(Schienenfahrzeuge!$B12&gt;"",Schienenfahrzeuge!B12,"")</f>
        <v/>
      </c>
      <c r="B15" s="17" t="str">
        <f>IF(Schienenfahrzeuge!$B12&gt;"",Schienenfahrzeuge!F12,"")</f>
        <v/>
      </c>
      <c r="C15" s="18" t="str">
        <f>IF(Schienenfahrzeuge!$B12&gt;"",Schienenfahrzeuge!G12,"")</f>
        <v/>
      </c>
      <c r="D15" s="17" t="str">
        <f>IF(Schienenfahrzeuge!$B12&gt;"",Schienenfahrzeuge!H12,"")</f>
        <v/>
      </c>
    </row>
    <row r="16" spans="1:8" x14ac:dyDescent="0.35">
      <c r="A16" s="16" t="str">
        <f>IF(Schienenfahrzeuge!$B13&gt;"",Schienenfahrzeuge!B13,"")</f>
        <v/>
      </c>
      <c r="B16" s="17" t="str">
        <f>IF(Schienenfahrzeuge!$B13&gt;"",Schienenfahrzeuge!F13,"")</f>
        <v/>
      </c>
      <c r="C16" s="18" t="str">
        <f>IF(Schienenfahrzeuge!$B13&gt;"",Schienenfahrzeuge!G13,"")</f>
        <v/>
      </c>
      <c r="D16" s="17" t="str">
        <f>IF(Schienenfahrzeuge!$B13&gt;"",Schienenfahrzeuge!H13,"")</f>
        <v/>
      </c>
    </row>
    <row r="17" spans="1:4" x14ac:dyDescent="0.35">
      <c r="A17" s="16" t="str">
        <f>IF(Schienenfahrzeuge!$B14&gt;"",Schienenfahrzeuge!B14,"")</f>
        <v/>
      </c>
      <c r="B17" s="17" t="str">
        <f>IF(Schienenfahrzeuge!$B14&gt;"",Schienenfahrzeuge!F14,"")</f>
        <v/>
      </c>
      <c r="C17" s="18" t="str">
        <f>IF(Schienenfahrzeuge!$B14&gt;"",Schienenfahrzeuge!G14,"")</f>
        <v/>
      </c>
      <c r="D17" s="17" t="str">
        <f>IF(Schienenfahrzeuge!$B14&gt;"",Schienenfahrzeuge!H14,"")</f>
        <v/>
      </c>
    </row>
    <row r="18" spans="1:4" x14ac:dyDescent="0.35">
      <c r="A18" s="16" t="str">
        <f>IF(Schienenfahrzeuge!$B15&gt;"",Schienenfahrzeuge!B15,"")</f>
        <v/>
      </c>
      <c r="B18" s="17" t="str">
        <f>IF(Schienenfahrzeuge!$B15&gt;"",Schienenfahrzeuge!F15,"")</f>
        <v/>
      </c>
      <c r="C18" s="18" t="str">
        <f>IF(Schienenfahrzeuge!$B15&gt;"",Schienenfahrzeuge!G15,"")</f>
        <v/>
      </c>
      <c r="D18" s="17" t="str">
        <f>IF(Schienenfahrzeuge!$B15&gt;"",Schienenfahrzeuge!H15,"")</f>
        <v/>
      </c>
    </row>
    <row r="19" spans="1:4" x14ac:dyDescent="0.35">
      <c r="A19" s="16" t="str">
        <f>IF(Schienenfahrzeuge!$B16&gt;"",Schienenfahrzeuge!B16,"")</f>
        <v/>
      </c>
      <c r="B19" s="17" t="str">
        <f>IF(Schienenfahrzeuge!$B16&gt;"",Schienenfahrzeuge!F16,"")</f>
        <v/>
      </c>
      <c r="C19" s="18" t="str">
        <f>IF(Schienenfahrzeuge!$B16&gt;"",Schienenfahrzeuge!G16,"")</f>
        <v/>
      </c>
      <c r="D19" s="17" t="str">
        <f>IF(Schienenfahrzeuge!$B16&gt;"",Schienenfahrzeuge!H16,"")</f>
        <v/>
      </c>
    </row>
    <row r="20" spans="1:4" x14ac:dyDescent="0.35">
      <c r="A20" s="16" t="str">
        <f>IF(Schienenfahrzeuge!$B17&gt;"",Schienenfahrzeuge!B17,"")</f>
        <v/>
      </c>
      <c r="B20" s="17" t="str">
        <f>IF(Schienenfahrzeuge!$B17&gt;"",Schienenfahrzeuge!F17,"")</f>
        <v/>
      </c>
      <c r="C20" s="18" t="str">
        <f>IF(Schienenfahrzeuge!$B17&gt;"",Schienenfahrzeuge!G17,"")</f>
        <v/>
      </c>
      <c r="D20" s="17" t="str">
        <f>IF(Schienenfahrzeuge!$B17&gt;"",Schienenfahrzeuge!H17,"")</f>
        <v/>
      </c>
    </row>
    <row r="21" spans="1:4" x14ac:dyDescent="0.35">
      <c r="A21" s="16" t="str">
        <f>IF(Schienenfahrzeuge!$B18&gt;"",Schienenfahrzeuge!B18,"")</f>
        <v/>
      </c>
      <c r="B21" s="17" t="str">
        <f>IF(Schienenfahrzeuge!$B18&gt;"",Schienenfahrzeuge!F18,"")</f>
        <v/>
      </c>
      <c r="C21" s="18" t="str">
        <f>IF(Schienenfahrzeuge!$B18&gt;"",Schienenfahrzeuge!G18,"")</f>
        <v/>
      </c>
      <c r="D21" s="17" t="str">
        <f>IF(Schienenfahrzeuge!$B18&gt;"",Schienenfahrzeuge!H18,"")</f>
        <v/>
      </c>
    </row>
    <row r="22" spans="1:4" x14ac:dyDescent="0.35">
      <c r="A22" s="16" t="str">
        <f>IF(Schienenfahrzeuge!$B19&gt;"",Schienenfahrzeuge!B19,"")</f>
        <v/>
      </c>
      <c r="B22" s="17" t="str">
        <f>IF(Schienenfahrzeuge!$B19&gt;"",Schienenfahrzeuge!F19,"")</f>
        <v/>
      </c>
      <c r="C22" s="18" t="str">
        <f>IF(Schienenfahrzeuge!$B19&gt;"",Schienenfahrzeuge!G19,"")</f>
        <v/>
      </c>
      <c r="D22" s="17" t="str">
        <f>IF(Schienenfahrzeuge!$B19&gt;"",Schienenfahrzeuge!H19,"")</f>
        <v/>
      </c>
    </row>
    <row r="23" spans="1:4" x14ac:dyDescent="0.35">
      <c r="A23" s="16" t="str">
        <f>IF(Schienenfahrzeuge!$B20&gt;"",Schienenfahrzeuge!B20,"")</f>
        <v/>
      </c>
      <c r="B23" s="17" t="str">
        <f>IF(Schienenfahrzeuge!$B20&gt;"",Schienenfahrzeuge!F20,"")</f>
        <v/>
      </c>
      <c r="C23" s="18" t="str">
        <f>IF(Schienenfahrzeuge!$B20&gt;"",Schienenfahrzeuge!G20,"")</f>
        <v/>
      </c>
      <c r="D23" s="17" t="str">
        <f>IF(Schienenfahrzeuge!$B20&gt;"",Schienenfahrzeuge!H20,"")</f>
        <v/>
      </c>
    </row>
    <row r="24" spans="1:4" x14ac:dyDescent="0.35">
      <c r="A24" s="16" t="str">
        <f>IF(Schienenfahrzeuge!$B21&gt;"",Schienenfahrzeuge!B21,"")</f>
        <v/>
      </c>
      <c r="B24" s="17" t="str">
        <f>IF(Schienenfahrzeuge!$B21&gt;"",Schienenfahrzeuge!F21,"")</f>
        <v/>
      </c>
      <c r="C24" s="18" t="str">
        <f>IF(Schienenfahrzeuge!$B21&gt;"",Schienenfahrzeuge!G21,"")</f>
        <v/>
      </c>
      <c r="D24" s="17" t="str">
        <f>IF(Schienenfahrzeuge!$B21&gt;"",Schienenfahrzeuge!H21,"")</f>
        <v/>
      </c>
    </row>
    <row r="25" spans="1:4" x14ac:dyDescent="0.35">
      <c r="A25" s="16" t="str">
        <f>IF(Schienenfahrzeuge!$B22&gt;"",Schienenfahrzeuge!B22,"")</f>
        <v/>
      </c>
      <c r="B25" s="17" t="str">
        <f>IF(Schienenfahrzeuge!$B22&gt;"",Schienenfahrzeuge!F22,"")</f>
        <v/>
      </c>
      <c r="C25" s="18" t="str">
        <f>IF(Schienenfahrzeuge!$B22&gt;"",Schienenfahrzeuge!G22,"")</f>
        <v/>
      </c>
      <c r="D25" s="17" t="str">
        <f>IF(Schienenfahrzeuge!$B22&gt;"",Schienenfahrzeuge!H22,"")</f>
        <v/>
      </c>
    </row>
    <row r="26" spans="1:4" x14ac:dyDescent="0.35">
      <c r="A26" s="16" t="str">
        <f>IF(Schienenfahrzeuge!$B23&gt;"",Schienenfahrzeuge!B23,"")</f>
        <v/>
      </c>
      <c r="B26" s="17" t="str">
        <f>IF(Schienenfahrzeuge!$B23&gt;"",Schienenfahrzeuge!F23,"")</f>
        <v/>
      </c>
      <c r="C26" s="18" t="str">
        <f>IF(Schienenfahrzeuge!$B23&gt;"",Schienenfahrzeuge!G23,"")</f>
        <v/>
      </c>
      <c r="D26" s="17" t="str">
        <f>IF(Schienenfahrzeuge!$B23&gt;"",Schienenfahrzeuge!H23,"")</f>
        <v/>
      </c>
    </row>
    <row r="27" spans="1:4" x14ac:dyDescent="0.35">
      <c r="A27" s="16" t="str">
        <f>IF(Schienenfahrzeuge!$B24&gt;"",Schienenfahrzeuge!B24,"")</f>
        <v/>
      </c>
      <c r="B27" s="17" t="str">
        <f>IF(Schienenfahrzeuge!$B24&gt;"",Schienenfahrzeuge!F24,"")</f>
        <v/>
      </c>
      <c r="C27" s="18" t="str">
        <f>IF(Schienenfahrzeuge!$B24&gt;"",Schienenfahrzeuge!G24,"")</f>
        <v/>
      </c>
      <c r="D27" s="17" t="str">
        <f>IF(Schienenfahrzeuge!$B24&gt;"",Schienenfahrzeuge!H24,"")</f>
        <v/>
      </c>
    </row>
    <row r="28" spans="1:4" x14ac:dyDescent="0.35">
      <c r="A28" s="16" t="str">
        <f>IF(Schienenfahrzeuge!$B25&gt;"",Schienenfahrzeuge!B25,"")</f>
        <v/>
      </c>
      <c r="B28" s="17" t="str">
        <f>IF(Schienenfahrzeuge!$B25&gt;"",Schienenfahrzeuge!F25,"")</f>
        <v/>
      </c>
      <c r="C28" s="18" t="str">
        <f>IF(Schienenfahrzeuge!$B25&gt;"",Schienenfahrzeuge!G25,"")</f>
        <v/>
      </c>
      <c r="D28" s="17" t="str">
        <f>IF(Schienenfahrzeuge!$B25&gt;"",Schienenfahrzeuge!H25,"")</f>
        <v/>
      </c>
    </row>
    <row r="29" spans="1:4" x14ac:dyDescent="0.35">
      <c r="A29" s="16" t="str">
        <f>IF(Schienenfahrzeuge!$B26&gt;"",Schienenfahrzeuge!B26,"")</f>
        <v/>
      </c>
      <c r="B29" s="17" t="str">
        <f>IF(Schienenfahrzeuge!$B26&gt;"",Schienenfahrzeuge!F26,"")</f>
        <v/>
      </c>
      <c r="C29" s="18" t="str">
        <f>IF(Schienenfahrzeuge!$B26&gt;"",Schienenfahrzeuge!G26,"")</f>
        <v/>
      </c>
      <c r="D29" s="17" t="str">
        <f>IF(Schienenfahrzeuge!$B26&gt;"",Schienenfahrzeuge!H26,"")</f>
        <v/>
      </c>
    </row>
    <row r="30" spans="1:4" ht="15" thickBot="1" x14ac:dyDescent="0.4">
      <c r="A30" s="16" t="str">
        <f>IF(Schienenfahrzeuge!$B27&gt;"",Schienenfahrzeuge!B27,"")</f>
        <v/>
      </c>
      <c r="B30" s="17" t="str">
        <f>IF(Schienenfahrzeuge!$B27&gt;"",Schienenfahrzeuge!F27,"")</f>
        <v/>
      </c>
      <c r="C30" s="18" t="str">
        <f>IF(Schienenfahrzeuge!$B27&gt;"",Schienenfahrzeuge!G27,"")</f>
        <v/>
      </c>
      <c r="D30" s="17" t="str">
        <f>IF(Schienenfahrzeuge!$B27&gt;"",Schienenfahrzeuge!H27,"")</f>
        <v/>
      </c>
    </row>
    <row r="31" spans="1:4" ht="15" thickBot="1" x14ac:dyDescent="0.4">
      <c r="B31" s="10"/>
      <c r="C31" s="19" t="s">
        <v>7</v>
      </c>
      <c r="D31" s="27">
        <f>ROUND(SUM(D11:D30),0)</f>
        <v>0</v>
      </c>
    </row>
    <row r="32" spans="1:4" x14ac:dyDescent="0.35">
      <c r="B32" s="10"/>
      <c r="C32" s="14"/>
      <c r="D32" s="10"/>
    </row>
    <row r="33" spans="2:4" x14ac:dyDescent="0.35">
      <c r="B33" s="10"/>
      <c r="C33" s="14"/>
      <c r="D33" s="10"/>
    </row>
    <row r="34" spans="2:4" x14ac:dyDescent="0.35">
      <c r="B34" s="10"/>
      <c r="C34" s="14"/>
      <c r="D34" s="10"/>
    </row>
    <row r="35" spans="2:4" x14ac:dyDescent="0.35">
      <c r="B35" s="10"/>
      <c r="C35" s="14"/>
      <c r="D35" s="10"/>
    </row>
    <row r="36" spans="2:4" x14ac:dyDescent="0.35">
      <c r="B36" s="10"/>
      <c r="C36" s="14"/>
      <c r="D36" s="10"/>
    </row>
    <row r="37" spans="2:4" x14ac:dyDescent="0.35">
      <c r="B37" s="10"/>
      <c r="C37" s="14"/>
      <c r="D37" s="10"/>
    </row>
    <row r="38" spans="2:4" x14ac:dyDescent="0.35">
      <c r="B38" s="10"/>
      <c r="C38" s="14"/>
      <c r="D38" s="10"/>
    </row>
  </sheetData>
  <sheetProtection algorithmName="SHA-512" hashValue="i+BsyPUb3WDNPYRj0h4PmqI+igCiCeWlD4R/gJe0AvRIkg0qXZAgd+rU+LsP/IS0F8YFwkh5rH2SlfBKWjA8fw==" saltValue="YroiGFHoCmP3oUB9NYo8Wg==" spinCount="100000" sheet="1" formatColumns="0" formatRows="0" deleteRows="0"/>
  <pageMargins left="0.7" right="0.7" top="0.78740157499999996" bottom="0.78740157499999996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opLeftCell="A7" workbookViewId="0">
      <selection activeCell="I34" sqref="I34"/>
    </sheetView>
  </sheetViews>
  <sheetFormatPr baseColWidth="10" defaultRowHeight="14.5" x14ac:dyDescent="0.35"/>
  <sheetData>
    <row r="1" spans="1:18" ht="31" x14ac:dyDescent="0.7">
      <c r="A1" s="54" t="s">
        <v>27</v>
      </c>
    </row>
    <row r="3" spans="1:18" ht="15" thickBot="1" x14ac:dyDescent="0.4"/>
    <row r="4" spans="1:18" x14ac:dyDescent="0.35">
      <c r="A4" s="73" t="s">
        <v>29</v>
      </c>
      <c r="B4" s="56"/>
      <c r="C4" s="56"/>
      <c r="D4" s="56"/>
      <c r="E4" s="56"/>
      <c r="F4" s="57"/>
      <c r="H4" s="72"/>
      <c r="J4" s="67"/>
    </row>
    <row r="5" spans="1:18" x14ac:dyDescent="0.35">
      <c r="A5" s="58"/>
      <c r="B5" s="59"/>
      <c r="C5" s="59"/>
      <c r="D5" s="59"/>
      <c r="E5" s="59"/>
      <c r="F5" s="60"/>
    </row>
    <row r="6" spans="1:18" x14ac:dyDescent="0.35">
      <c r="A6" s="64" t="s">
        <v>28</v>
      </c>
      <c r="B6" s="59"/>
      <c r="C6" s="59"/>
      <c r="D6" s="65" t="s">
        <v>30</v>
      </c>
      <c r="E6" s="59"/>
      <c r="F6" s="60"/>
    </row>
    <row r="7" spans="1:18" x14ac:dyDescent="0.35">
      <c r="A7" s="64" t="s">
        <v>24</v>
      </c>
      <c r="B7" s="59"/>
      <c r="C7" s="59"/>
      <c r="D7" s="65" t="s">
        <v>33</v>
      </c>
      <c r="E7" s="59"/>
      <c r="F7" s="60"/>
      <c r="J7" s="67"/>
    </row>
    <row r="8" spans="1:18" x14ac:dyDescent="0.35">
      <c r="A8" s="64" t="s">
        <v>13</v>
      </c>
      <c r="B8" s="59"/>
      <c r="C8" s="59"/>
      <c r="D8" s="65">
        <v>6</v>
      </c>
      <c r="E8" s="59"/>
      <c r="F8" s="60"/>
      <c r="J8" s="67"/>
    </row>
    <row r="9" spans="1:18" x14ac:dyDescent="0.35">
      <c r="A9" s="64" t="s">
        <v>25</v>
      </c>
      <c r="B9" s="59"/>
      <c r="C9" s="59"/>
      <c r="D9" s="66">
        <v>0.4</v>
      </c>
      <c r="E9" s="59"/>
      <c r="F9" s="60"/>
      <c r="J9" s="67"/>
    </row>
    <row r="10" spans="1:18" x14ac:dyDescent="0.35">
      <c r="A10" s="64" t="s">
        <v>26</v>
      </c>
      <c r="B10" s="59"/>
      <c r="C10" s="59"/>
      <c r="D10" s="66">
        <v>0.2</v>
      </c>
      <c r="E10" s="59"/>
      <c r="F10" s="60"/>
    </row>
    <row r="11" spans="1:18" ht="15" thickBot="1" x14ac:dyDescent="0.4">
      <c r="A11" s="61"/>
      <c r="B11" s="62"/>
      <c r="C11" s="62"/>
      <c r="D11" s="62"/>
      <c r="E11" s="62"/>
      <c r="F11" s="63"/>
    </row>
    <row r="12" spans="1:18" x14ac:dyDescent="0.35">
      <c r="J12" s="67"/>
    </row>
    <row r="15" spans="1:18" x14ac:dyDescent="0.35">
      <c r="P15" s="55"/>
      <c r="R15" s="72"/>
    </row>
    <row r="21" spans="1:13" x14ac:dyDescent="0.35">
      <c r="M21" s="71"/>
    </row>
    <row r="22" spans="1:13" x14ac:dyDescent="0.35">
      <c r="A22" s="12"/>
      <c r="E22" s="12"/>
    </row>
    <row r="23" spans="1:13" x14ac:dyDescent="0.35">
      <c r="H23" s="69"/>
    </row>
    <row r="26" spans="1:13" x14ac:dyDescent="0.35">
      <c r="A26" s="55" t="s">
        <v>32</v>
      </c>
    </row>
    <row r="28" spans="1:13" x14ac:dyDescent="0.35">
      <c r="A28" t="s">
        <v>63</v>
      </c>
    </row>
    <row r="31" spans="1:13" x14ac:dyDescent="0.35">
      <c r="A31" s="72" t="s">
        <v>60</v>
      </c>
      <c r="B31" s="55"/>
      <c r="C31" s="55"/>
      <c r="D31" s="55"/>
    </row>
    <row r="33" spans="1:23" x14ac:dyDescent="0.35">
      <c r="A33" t="s">
        <v>37</v>
      </c>
    </row>
    <row r="34" spans="1:23" x14ac:dyDescent="0.35">
      <c r="W34" s="55"/>
    </row>
    <row r="35" spans="1:23" x14ac:dyDescent="0.35">
      <c r="A35" t="s">
        <v>31</v>
      </c>
      <c r="D35" s="68"/>
    </row>
    <row r="36" spans="1:23" x14ac:dyDescent="0.35">
      <c r="A36" t="s">
        <v>34</v>
      </c>
      <c r="D36" s="68">
        <v>9341500</v>
      </c>
      <c r="E36" t="s">
        <v>52</v>
      </c>
    </row>
    <row r="37" spans="1:23" x14ac:dyDescent="0.35">
      <c r="A37" t="s">
        <v>35</v>
      </c>
      <c r="D37" s="68">
        <v>7850000</v>
      </c>
      <c r="E37" t="s">
        <v>52</v>
      </c>
    </row>
    <row r="38" spans="1:23" x14ac:dyDescent="0.35">
      <c r="D38" s="68"/>
    </row>
    <row r="40" spans="1:23" x14ac:dyDescent="0.35">
      <c r="A40" s="72" t="s">
        <v>61</v>
      </c>
    </row>
    <row r="42" spans="1:23" x14ac:dyDescent="0.35">
      <c r="A42" t="s">
        <v>57</v>
      </c>
      <c r="E42" s="12"/>
      <c r="H42" s="85"/>
      <c r="I42" s="85"/>
      <c r="J42" s="85"/>
      <c r="K42" s="85"/>
      <c r="L42" s="85"/>
      <c r="M42" s="85"/>
      <c r="N42" s="85"/>
      <c r="O42" s="85"/>
      <c r="P42" s="85"/>
    </row>
    <row r="43" spans="1:23" x14ac:dyDescent="0.35">
      <c r="H43" s="85"/>
      <c r="I43" s="85"/>
      <c r="J43" s="85"/>
      <c r="K43" s="85"/>
      <c r="L43" s="85"/>
      <c r="M43" s="85"/>
      <c r="N43" s="85"/>
      <c r="O43" s="85"/>
      <c r="P43" s="85"/>
    </row>
    <row r="44" spans="1:23" x14ac:dyDescent="0.35">
      <c r="A44" t="s">
        <v>49</v>
      </c>
    </row>
    <row r="45" spans="1:23" x14ac:dyDescent="0.35">
      <c r="A45" t="s">
        <v>50</v>
      </c>
      <c r="B45" s="68">
        <v>7781800</v>
      </c>
      <c r="C45" t="s">
        <v>52</v>
      </c>
    </row>
    <row r="46" spans="1:23" x14ac:dyDescent="0.35">
      <c r="A46" t="s">
        <v>51</v>
      </c>
      <c r="B46" s="68">
        <v>3890900</v>
      </c>
      <c r="C46" t="s">
        <v>52</v>
      </c>
    </row>
    <row r="48" spans="1:23" x14ac:dyDescent="0.35">
      <c r="A48" s="79" t="s">
        <v>58</v>
      </c>
      <c r="B48" s="79"/>
      <c r="C48" s="79"/>
      <c r="D48" s="79"/>
      <c r="E48" s="79"/>
      <c r="F48" s="79"/>
      <c r="G48" s="79"/>
      <c r="H48" s="79"/>
      <c r="I48" s="79"/>
    </row>
    <row r="49" spans="1:9" x14ac:dyDescent="0.35">
      <c r="A49" s="79" t="s">
        <v>56</v>
      </c>
      <c r="B49" s="79"/>
      <c r="C49" s="79"/>
      <c r="D49" s="79"/>
      <c r="E49" s="79"/>
      <c r="F49" s="79"/>
      <c r="G49" s="79"/>
      <c r="H49" s="79"/>
      <c r="I49" s="79"/>
    </row>
    <row r="50" spans="1:9" x14ac:dyDescent="0.35">
      <c r="A50" s="79"/>
      <c r="B50" s="79"/>
      <c r="C50" s="79"/>
      <c r="D50" s="79"/>
      <c r="E50" s="79"/>
      <c r="F50" s="79"/>
      <c r="G50" s="79"/>
      <c r="H50" s="79"/>
      <c r="I50" s="79"/>
    </row>
    <row r="51" spans="1:9" x14ac:dyDescent="0.35">
      <c r="A51" s="79" t="s">
        <v>59</v>
      </c>
      <c r="B51" s="79"/>
      <c r="C51" s="79"/>
      <c r="D51" s="79"/>
      <c r="E51" s="79"/>
      <c r="F51" s="79"/>
      <c r="G51" s="79"/>
      <c r="H51" s="79"/>
      <c r="I51" s="79"/>
    </row>
    <row r="52" spans="1:9" x14ac:dyDescent="0.35">
      <c r="A52" s="79"/>
      <c r="B52" s="79"/>
      <c r="C52" s="79"/>
      <c r="D52" s="79"/>
      <c r="E52" s="79"/>
      <c r="F52" s="79"/>
      <c r="G52" s="79"/>
      <c r="H52" s="79"/>
      <c r="I52" s="79"/>
    </row>
    <row r="53" spans="1:9" x14ac:dyDescent="0.35">
      <c r="A53" s="79" t="s">
        <v>31</v>
      </c>
      <c r="B53" s="79"/>
      <c r="C53" s="79"/>
      <c r="D53" s="79"/>
      <c r="E53" s="79"/>
      <c r="F53" s="79"/>
      <c r="G53" s="79"/>
      <c r="H53" s="79"/>
      <c r="I53" s="79"/>
    </row>
    <row r="54" spans="1:9" x14ac:dyDescent="0.35">
      <c r="A54" s="79" t="s">
        <v>34</v>
      </c>
      <c r="B54" s="95">
        <v>4343500</v>
      </c>
      <c r="C54" s="79"/>
      <c r="D54" s="79"/>
      <c r="E54" s="79"/>
      <c r="F54" s="79"/>
      <c r="G54" s="79"/>
      <c r="H54" s="79"/>
      <c r="I54" s="79"/>
    </row>
    <row r="55" spans="1:9" x14ac:dyDescent="0.35">
      <c r="A55" s="79" t="s">
        <v>35</v>
      </c>
      <c r="B55" s="95">
        <v>3650000</v>
      </c>
      <c r="C55" s="79"/>
      <c r="D55" s="79" t="s">
        <v>39</v>
      </c>
      <c r="E55" s="79"/>
      <c r="F55" s="71">
        <v>3890900</v>
      </c>
      <c r="G55" s="79"/>
      <c r="H55" s="79"/>
      <c r="I55" s="79"/>
    </row>
    <row r="56" spans="1:9" x14ac:dyDescent="0.35">
      <c r="A56" s="79"/>
      <c r="B56" s="79"/>
      <c r="C56" s="79"/>
      <c r="D56" s="79"/>
      <c r="E56" s="79"/>
      <c r="F56" s="79"/>
      <c r="G56" s="79"/>
      <c r="H56" s="79"/>
      <c r="I56" s="79"/>
    </row>
    <row r="57" spans="1:9" x14ac:dyDescent="0.35">
      <c r="A57" s="96" t="s">
        <v>36</v>
      </c>
      <c r="B57" s="79"/>
      <c r="C57" s="79"/>
      <c r="D57" s="79"/>
      <c r="E57" s="79"/>
      <c r="F57" s="79"/>
      <c r="G57" s="79"/>
      <c r="H57" s="79"/>
      <c r="I57" s="79"/>
    </row>
    <row r="58" spans="1:9" x14ac:dyDescent="0.35">
      <c r="A58" s="79" t="s">
        <v>53</v>
      </c>
      <c r="B58" s="79"/>
      <c r="C58" s="79"/>
      <c r="D58" s="79"/>
      <c r="E58" s="79"/>
      <c r="F58" s="79"/>
      <c r="G58" s="79"/>
      <c r="H58" s="79"/>
      <c r="I58" s="79"/>
    </row>
    <row r="59" spans="1:9" x14ac:dyDescent="0.35">
      <c r="A59" s="79" t="s">
        <v>38</v>
      </c>
      <c r="B59" s="79"/>
      <c r="C59" s="79"/>
      <c r="D59" s="79"/>
      <c r="E59" s="79"/>
      <c r="F59" s="79"/>
      <c r="G59" s="79"/>
      <c r="H59" s="79"/>
      <c r="I59" s="79"/>
    </row>
  </sheetData>
  <sheetProtection algorithmName="SHA-512" hashValue="5aBVfHNIkfkMLzIgdM00ysTX9IYFxST62X6vuKBaV+8K6wdHw3Vb0IqNuXK4ZcWxo/MSrO8WL/x/Htaw20PuOw==" saltValue="V3gAtHkFYJya6uWwjhIFF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28" zoomScaleNormal="100" workbookViewId="0">
      <selection activeCell="O48" sqref="O48"/>
    </sheetView>
  </sheetViews>
  <sheetFormatPr baseColWidth="10" defaultRowHeight="14.5" x14ac:dyDescent="0.35"/>
  <sheetData>
    <row r="1" spans="1:18" ht="31" x14ac:dyDescent="0.7">
      <c r="A1" s="54" t="s">
        <v>40</v>
      </c>
    </row>
    <row r="4" spans="1:18" x14ac:dyDescent="0.35">
      <c r="A4" s="86" t="s">
        <v>29</v>
      </c>
      <c r="B4" s="87"/>
      <c r="C4" s="87"/>
      <c r="D4" s="87"/>
      <c r="E4" s="87"/>
      <c r="F4" s="88"/>
      <c r="H4" s="72"/>
      <c r="J4" s="67"/>
      <c r="R4" s="67"/>
    </row>
    <row r="5" spans="1:18" x14ac:dyDescent="0.35">
      <c r="A5" s="89"/>
      <c r="B5" s="59"/>
      <c r="C5" s="59"/>
      <c r="D5" s="59"/>
      <c r="E5" s="59"/>
      <c r="F5" s="90"/>
      <c r="R5" s="82"/>
    </row>
    <row r="6" spans="1:18" x14ac:dyDescent="0.35">
      <c r="A6" s="91" t="s">
        <v>28</v>
      </c>
      <c r="B6" s="59"/>
      <c r="C6" s="59"/>
      <c r="D6" s="65" t="s">
        <v>30</v>
      </c>
      <c r="E6" s="59"/>
      <c r="F6" s="90"/>
      <c r="J6" s="84"/>
      <c r="K6" s="84"/>
      <c r="L6" s="84"/>
      <c r="M6" s="84"/>
      <c r="N6" s="84"/>
      <c r="O6" s="84"/>
      <c r="P6" s="84"/>
    </row>
    <row r="7" spans="1:18" x14ac:dyDescent="0.35">
      <c r="A7" s="91" t="s">
        <v>41</v>
      </c>
      <c r="B7" s="59"/>
      <c r="C7" s="59"/>
      <c r="D7" s="65" t="s">
        <v>54</v>
      </c>
      <c r="E7" s="59"/>
      <c r="F7" s="90"/>
      <c r="J7" s="84"/>
      <c r="K7" s="84"/>
      <c r="L7" s="84"/>
      <c r="M7" s="84"/>
      <c r="N7" s="84"/>
      <c r="O7" s="84"/>
      <c r="P7" s="84"/>
    </row>
    <row r="8" spans="1:18" x14ac:dyDescent="0.35">
      <c r="A8" s="91"/>
      <c r="B8" s="59"/>
      <c r="C8" s="59"/>
      <c r="D8" s="65" t="s">
        <v>55</v>
      </c>
      <c r="E8" s="59"/>
      <c r="F8" s="90"/>
      <c r="J8" s="84"/>
      <c r="K8" s="84"/>
      <c r="L8" s="84"/>
      <c r="M8" s="84"/>
      <c r="N8" s="84"/>
      <c r="O8" s="84"/>
      <c r="P8" s="84"/>
    </row>
    <row r="9" spans="1:18" x14ac:dyDescent="0.35">
      <c r="A9" s="91" t="s">
        <v>13</v>
      </c>
      <c r="B9" s="59"/>
      <c r="C9" s="59"/>
      <c r="D9" s="65">
        <v>1</v>
      </c>
      <c r="E9" s="59"/>
      <c r="F9" s="90"/>
      <c r="J9" s="84"/>
      <c r="K9" s="84"/>
      <c r="L9" s="84"/>
      <c r="M9" s="84"/>
      <c r="N9" s="84"/>
      <c r="O9" s="84"/>
      <c r="P9" s="84"/>
    </row>
    <row r="10" spans="1:18" x14ac:dyDescent="0.35">
      <c r="A10" s="91" t="s">
        <v>25</v>
      </c>
      <c r="B10" s="59"/>
      <c r="C10" s="59"/>
      <c r="D10" s="66">
        <v>0.4</v>
      </c>
      <c r="E10" s="59"/>
      <c r="F10" s="90"/>
      <c r="J10" s="84"/>
      <c r="K10" s="84"/>
      <c r="L10" s="84"/>
      <c r="M10" s="84"/>
      <c r="N10" s="84"/>
      <c r="O10" s="84"/>
      <c r="P10" s="84"/>
    </row>
    <row r="11" spans="1:18" x14ac:dyDescent="0.35">
      <c r="A11" s="91" t="s">
        <v>26</v>
      </c>
      <c r="B11" s="59"/>
      <c r="C11" s="59"/>
      <c r="D11" s="66">
        <v>0.1</v>
      </c>
      <c r="E11" s="59"/>
      <c r="F11" s="90"/>
      <c r="J11" s="84"/>
      <c r="K11" s="84"/>
      <c r="L11" s="84"/>
      <c r="M11" s="84"/>
      <c r="N11" s="84"/>
      <c r="O11" s="84"/>
      <c r="P11" s="84"/>
    </row>
    <row r="12" spans="1:18" x14ac:dyDescent="0.35">
      <c r="A12" s="92"/>
      <c r="B12" s="93"/>
      <c r="C12" s="93"/>
      <c r="D12" s="93"/>
      <c r="E12" s="93"/>
      <c r="F12" s="94"/>
      <c r="J12" s="67"/>
    </row>
    <row r="13" spans="1:18" x14ac:dyDescent="0.35">
      <c r="J13" s="67"/>
    </row>
    <row r="14" spans="1:18" x14ac:dyDescent="0.35">
      <c r="J14" s="67"/>
    </row>
    <row r="15" spans="1:18" x14ac:dyDescent="0.35">
      <c r="A15" s="72"/>
      <c r="B15" s="55"/>
      <c r="C15" s="55"/>
      <c r="D15" s="55"/>
      <c r="H15" s="72"/>
      <c r="M15" s="55"/>
      <c r="O15" s="72"/>
    </row>
    <row r="16" spans="1:18" x14ac:dyDescent="0.35">
      <c r="J16" s="67"/>
    </row>
    <row r="17" spans="1:20" x14ac:dyDescent="0.35">
      <c r="N17" s="72"/>
      <c r="O17" s="72"/>
    </row>
    <row r="18" spans="1:20" x14ac:dyDescent="0.35">
      <c r="J18" s="67"/>
    </row>
    <row r="19" spans="1:20" x14ac:dyDescent="0.35">
      <c r="J19" s="82"/>
    </row>
    <row r="26" spans="1:20" x14ac:dyDescent="0.35">
      <c r="A26" s="55" t="s">
        <v>32</v>
      </c>
    </row>
    <row r="28" spans="1:20" x14ac:dyDescent="0.35">
      <c r="A28" t="s">
        <v>62</v>
      </c>
    </row>
    <row r="31" spans="1:20" x14ac:dyDescent="0.35">
      <c r="A31" s="72" t="s">
        <v>64</v>
      </c>
      <c r="B31" s="55"/>
      <c r="C31" s="55"/>
      <c r="D31" s="55"/>
      <c r="H31" s="72"/>
      <c r="T31" s="55"/>
    </row>
    <row r="32" spans="1:20" x14ac:dyDescent="0.35">
      <c r="M32" s="55"/>
    </row>
    <row r="33" spans="1:18" x14ac:dyDescent="0.35">
      <c r="A33" t="s">
        <v>44</v>
      </c>
      <c r="N33" s="55"/>
    </row>
    <row r="34" spans="1:18" x14ac:dyDescent="0.35">
      <c r="R34" s="81"/>
    </row>
    <row r="35" spans="1:18" x14ac:dyDescent="0.35">
      <c r="A35" t="s">
        <v>66</v>
      </c>
      <c r="R35" s="81"/>
    </row>
    <row r="36" spans="1:18" x14ac:dyDescent="0.35">
      <c r="D36" s="68"/>
      <c r="R36" s="81"/>
    </row>
    <row r="37" spans="1:18" x14ac:dyDescent="0.35">
      <c r="A37" s="97" t="s">
        <v>69</v>
      </c>
      <c r="B37" s="12" t="s">
        <v>5</v>
      </c>
      <c r="C37" s="12"/>
      <c r="D37" s="75"/>
      <c r="E37" s="12" t="s">
        <v>48</v>
      </c>
      <c r="G37" s="78"/>
      <c r="H37" t="s">
        <v>65</v>
      </c>
      <c r="I37" s="68"/>
      <c r="R37" s="81"/>
    </row>
    <row r="38" spans="1:18" x14ac:dyDescent="0.35">
      <c r="A38" s="98">
        <v>1</v>
      </c>
      <c r="B38" t="s">
        <v>45</v>
      </c>
      <c r="D38" s="68"/>
      <c r="E38" s="70">
        <v>550000</v>
      </c>
      <c r="G38" s="81"/>
      <c r="I38" s="68"/>
      <c r="R38" s="81"/>
    </row>
    <row r="39" spans="1:18" x14ac:dyDescent="0.35">
      <c r="A39" s="99">
        <v>2</v>
      </c>
      <c r="B39" t="s">
        <v>46</v>
      </c>
      <c r="E39" s="76">
        <v>200000</v>
      </c>
    </row>
    <row r="40" spans="1:18" x14ac:dyDescent="0.35">
      <c r="A40" s="98">
        <v>3</v>
      </c>
      <c r="B40" t="s">
        <v>42</v>
      </c>
      <c r="E40" s="70">
        <v>800000</v>
      </c>
      <c r="H40" s="69"/>
    </row>
    <row r="41" spans="1:18" x14ac:dyDescent="0.35">
      <c r="A41" s="98">
        <v>4</v>
      </c>
      <c r="B41" t="s">
        <v>47</v>
      </c>
      <c r="E41" s="70">
        <v>450000</v>
      </c>
    </row>
    <row r="42" spans="1:18" x14ac:dyDescent="0.35">
      <c r="A42" s="98">
        <v>5</v>
      </c>
      <c r="B42" t="s">
        <v>43</v>
      </c>
      <c r="E42" s="77">
        <v>20000</v>
      </c>
    </row>
    <row r="43" spans="1:18" x14ac:dyDescent="0.35">
      <c r="A43" s="98">
        <v>6</v>
      </c>
      <c r="B43" t="s">
        <v>71</v>
      </c>
      <c r="E43" s="80">
        <v>50000</v>
      </c>
    </row>
    <row r="44" spans="1:18" x14ac:dyDescent="0.35">
      <c r="E44" s="74">
        <f xml:space="preserve"> SUM(E38:E43)</f>
        <v>2070000</v>
      </c>
    </row>
    <row r="46" spans="1:18" x14ac:dyDescent="0.35">
      <c r="A46" t="s">
        <v>68</v>
      </c>
    </row>
    <row r="47" spans="1:18" x14ac:dyDescent="0.35">
      <c r="A47" t="s">
        <v>67</v>
      </c>
    </row>
    <row r="49" spans="1:13" ht="98.25" customHeight="1" x14ac:dyDescent="0.35">
      <c r="A49" s="102" t="s">
        <v>70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</sheetData>
  <sheetProtection algorithmName="SHA-512" hashValue="+Ty7OepQkaKWSovrovqamOxvxIYKfmsFMlt7aONe8Mn/GOoCXle6CwZZdl66ttZk4MVUP6RGVJiMob22jToOvQ==" saltValue="Rq0qABF8EPw4DJZtT7DfJw==" spinCount="100000" sheet="1" objects="1" scenarios="1"/>
  <mergeCells count="1">
    <mergeCell ref="A49:M4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Schienenfahrzeuge</vt:lpstr>
      <vt:lpstr>Vorlage für AZA</vt:lpstr>
      <vt:lpstr>Beispiel Neubeschaffung</vt:lpstr>
      <vt:lpstr>Beispiel Umrüstung</vt:lpstr>
      <vt:lpstr>Schienenfahrzeuge!Druckbereich</vt:lpstr>
      <vt:lpstr>'Vorlage für AZA'!Druckbereich</vt:lpstr>
    </vt:vector>
  </TitlesOfParts>
  <Company>PTJ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Blinde</dc:creator>
  <cp:lastModifiedBy>Schade, Elke</cp:lastModifiedBy>
  <cp:lastPrinted>2019-06-20T10:25:10Z</cp:lastPrinted>
  <dcterms:created xsi:type="dcterms:W3CDTF">2015-10-16T05:35:44Z</dcterms:created>
  <dcterms:modified xsi:type="dcterms:W3CDTF">2023-06-30T08:32:04Z</dcterms:modified>
</cp:coreProperties>
</file>