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DieseArbeitsmappe"/>
  <mc:AlternateContent xmlns:mc="http://schemas.openxmlformats.org/markup-compatibility/2006">
    <mc:Choice Requires="x15">
      <x15ac:absPath xmlns:x15ac="http://schemas.microsoft.com/office/spreadsheetml/2010/11/ac" url="C:\Users\CarstenBeyer\Downloads\"/>
    </mc:Choice>
  </mc:AlternateContent>
  <xr:revisionPtr revIDLastSave="0" documentId="8_{B941D683-3E25-4EA3-84F0-45CC33970EF0}" xr6:coauthVersionLast="47" xr6:coauthVersionMax="47" xr10:uidLastSave="{00000000-0000-0000-0000-000000000000}"/>
  <workbookProtection workbookAlgorithmName="SHA-512" workbookHashValue="mrVP6FJkqomU36Iy+RGjTFYnB7WerO0ZewiluoRXoLRXhzhw5DdjoSxgAo80bQOxP8nfGwaOuqqUjE69SAyj1w==" workbookSaltValue="U3tkJQMp3oiSnm425mpP6Q==" workbookSpinCount="100000" lockStructure="1"/>
  <bookViews>
    <workbookView xWindow="1400" yWindow="-14510" windowWidth="25820" windowHeight="13900" xr2:uid="{51C0DE15-8207-BC4D-8D00-5B5D07576DAF}"/>
  </bookViews>
  <sheets>
    <sheet name="Erläuterungen (unbedingt lesen)" sheetId="1" r:id="rId1"/>
    <sheet name="1_HRS Tankstelle Auswertung" sheetId="2" r:id="rId2"/>
    <sheet name="2_Fahrzeugflotte Vehicles" sheetId="3" r:id="rId3"/>
    <sheet name="Referenzwerte und Vorgaben" sheetId="4" r:id="rId4"/>
  </sheets>
  <definedNames>
    <definedName name="Fahrzeugtypen">'Referenzwerte und Vorgaben'!$A$2:$A$7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3" l="1"/>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G8" i="3" l="1"/>
  <c r="E19" i="2"/>
  <c r="G5" i="3" l="1"/>
  <c r="G6" i="3"/>
  <c r="G7"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E21" i="2"/>
  <c r="H16" i="3" l="1"/>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I105" i="3"/>
  <c r="H6" i="3"/>
  <c r="H7" i="3"/>
  <c r="H8" i="3"/>
  <c r="H9" i="3"/>
  <c r="H10" i="3"/>
  <c r="H11" i="3"/>
  <c r="H12" i="3"/>
  <c r="H13" i="3"/>
  <c r="H14" i="3"/>
  <c r="H15" i="3"/>
  <c r="H17" i="3"/>
  <c r="H18" i="3"/>
  <c r="H19" i="3"/>
  <c r="H20" i="3"/>
  <c r="H21" i="3"/>
  <c r="H22" i="3"/>
  <c r="H23" i="3"/>
  <c r="H24" i="3"/>
  <c r="H25" i="3"/>
  <c r="H26" i="3"/>
  <c r="H27" i="3"/>
  <c r="H28" i="3"/>
  <c r="H29" i="3"/>
  <c r="H30" i="3"/>
  <c r="H31" i="3"/>
  <c r="H32" i="3"/>
  <c r="H33" i="3"/>
  <c r="H34" i="3"/>
  <c r="H35" i="3"/>
  <c r="H36" i="3"/>
  <c r="H37" i="3"/>
  <c r="H38" i="3"/>
  <c r="H39" i="3"/>
  <c r="H40" i="3"/>
  <c r="H5" i="3"/>
  <c r="E15" i="2"/>
  <c r="F15" i="2" s="1"/>
  <c r="E20" i="2"/>
  <c r="F20" i="2" s="1"/>
  <c r="F19" i="2"/>
  <c r="I6" i="3" l="1" a="1"/>
  <c r="I6" i="3" s="1"/>
  <c r="J6" i="3" s="1"/>
  <c r="I7" i="3" a="1"/>
  <c r="I7" i="3" s="1"/>
  <c r="J7" i="3" s="1"/>
  <c r="I15" i="3" a="1"/>
  <c r="I15" i="3" s="1"/>
  <c r="I23" i="3" a="1"/>
  <c r="I23" i="3" s="1"/>
  <c r="I31" i="3" a="1"/>
  <c r="I31" i="3" s="1"/>
  <c r="I63" i="3" a="1"/>
  <c r="I63" i="3" s="1"/>
  <c r="I95" i="3" a="1"/>
  <c r="I95" i="3" s="1"/>
  <c r="I24" i="3" a="1"/>
  <c r="I24" i="3" s="1"/>
  <c r="I56" i="3" a="1"/>
  <c r="I56" i="3" s="1"/>
  <c r="I80" i="3" a="1"/>
  <c r="I80" i="3" s="1"/>
  <c r="I25" i="3" a="1"/>
  <c r="I25" i="3" s="1"/>
  <c r="I41" i="3" a="1"/>
  <c r="I41" i="3" s="1"/>
  <c r="I73" i="3" a="1"/>
  <c r="I73" i="3" s="1"/>
  <c r="I97" i="3" a="1"/>
  <c r="I97" i="3" s="1"/>
  <c r="I8" i="3" a="1"/>
  <c r="I8" i="3" s="1"/>
  <c r="J8" i="3" s="1"/>
  <c r="I9" i="3" a="1"/>
  <c r="I9" i="3" s="1"/>
  <c r="J9" i="3" s="1"/>
  <c r="I10" i="3" a="1"/>
  <c r="I10" i="3" s="1"/>
  <c r="J10" i="3" s="1"/>
  <c r="I18" i="3" a="1"/>
  <c r="I18" i="3" s="1"/>
  <c r="I26" i="3" a="1"/>
  <c r="I26" i="3" s="1"/>
  <c r="I34" i="3" a="1"/>
  <c r="I34" i="3" s="1"/>
  <c r="I42" i="3" a="1"/>
  <c r="I42" i="3" s="1"/>
  <c r="I50" i="3" a="1"/>
  <c r="I50" i="3" s="1"/>
  <c r="I58" i="3" a="1"/>
  <c r="I58" i="3" s="1"/>
  <c r="I66" i="3" a="1"/>
  <c r="I66" i="3" s="1"/>
  <c r="I74" i="3" a="1"/>
  <c r="I74" i="3" s="1"/>
  <c r="I82" i="3" a="1"/>
  <c r="I82" i="3" s="1"/>
  <c r="I90" i="3" a="1"/>
  <c r="I90" i="3" s="1"/>
  <c r="I98" i="3" a="1"/>
  <c r="I98" i="3" s="1"/>
  <c r="I35" i="3" a="1"/>
  <c r="I35" i="3" s="1"/>
  <c r="I51" i="3" a="1"/>
  <c r="I51" i="3" s="1"/>
  <c r="I59" i="3" a="1"/>
  <c r="I59" i="3" s="1"/>
  <c r="I75" i="3" a="1"/>
  <c r="I75" i="3" s="1"/>
  <c r="I91" i="3" a="1"/>
  <c r="I91" i="3" s="1"/>
  <c r="I99" i="3" a="1"/>
  <c r="I99" i="3" s="1"/>
  <c r="I76" i="3" a="1"/>
  <c r="I76" i="3" s="1"/>
  <c r="I100" i="3" a="1"/>
  <c r="I100" i="3" s="1"/>
  <c r="I13" i="3" a="1"/>
  <c r="I13" i="3" s="1"/>
  <c r="J13" i="3" s="1"/>
  <c r="I45" i="3" a="1"/>
  <c r="I45" i="3" s="1"/>
  <c r="I77" i="3" a="1"/>
  <c r="I77" i="3" s="1"/>
  <c r="I93" i="3" a="1"/>
  <c r="I93" i="3" s="1"/>
  <c r="I22" i="3" a="1"/>
  <c r="I22" i="3" s="1"/>
  <c r="I46" i="3" a="1"/>
  <c r="I46" i="3" s="1"/>
  <c r="I70" i="3" a="1"/>
  <c r="I70" i="3" s="1"/>
  <c r="I94" i="3" a="1"/>
  <c r="I94" i="3" s="1"/>
  <c r="I39" i="3" a="1"/>
  <c r="I39" i="3" s="1"/>
  <c r="I87" i="3" a="1"/>
  <c r="I87" i="3" s="1"/>
  <c r="I32" i="3" a="1"/>
  <c r="I32" i="3" s="1"/>
  <c r="I64" i="3" a="1"/>
  <c r="I64" i="3" s="1"/>
  <c r="I104" i="3" a="1"/>
  <c r="I104" i="3" s="1"/>
  <c r="I57" i="3" a="1"/>
  <c r="I57" i="3" s="1"/>
  <c r="I89" i="3" a="1"/>
  <c r="I89" i="3" s="1"/>
  <c r="I11" i="3" a="1"/>
  <c r="I11" i="3" s="1"/>
  <c r="J11" i="3" s="1"/>
  <c r="I19" i="3" a="1"/>
  <c r="I19" i="3" s="1"/>
  <c r="I27" i="3" a="1"/>
  <c r="I27" i="3" s="1"/>
  <c r="I43" i="3" a="1"/>
  <c r="I43" i="3" s="1"/>
  <c r="I67" i="3" a="1"/>
  <c r="I67" i="3" s="1"/>
  <c r="I83" i="3" a="1"/>
  <c r="I83" i="3" s="1"/>
  <c r="I68" i="3" a="1"/>
  <c r="I68" i="3" s="1"/>
  <c r="I92" i="3" a="1"/>
  <c r="I92" i="3" s="1"/>
  <c r="I21" i="3" a="1"/>
  <c r="I21" i="3" s="1"/>
  <c r="I37" i="3" a="1"/>
  <c r="I37" i="3" s="1"/>
  <c r="I61" i="3" a="1"/>
  <c r="I61" i="3" s="1"/>
  <c r="I101" i="3" a="1"/>
  <c r="I101" i="3" s="1"/>
  <c r="I30" i="3" a="1"/>
  <c r="I30" i="3" s="1"/>
  <c r="I54" i="3" a="1"/>
  <c r="I54" i="3" s="1"/>
  <c r="I78" i="3" a="1"/>
  <c r="I78" i="3" s="1"/>
  <c r="I102" i="3" a="1"/>
  <c r="I102" i="3" s="1"/>
  <c r="I55" i="3" a="1"/>
  <c r="I55" i="3" s="1"/>
  <c r="I79" i="3" a="1"/>
  <c r="I79" i="3" s="1"/>
  <c r="I16" i="3" a="1"/>
  <c r="I16" i="3" s="1"/>
  <c r="I48" i="3" a="1"/>
  <c r="I48" i="3" s="1"/>
  <c r="I88" i="3" a="1"/>
  <c r="I88" i="3" s="1"/>
  <c r="I17" i="3" a="1"/>
  <c r="I17" i="3" s="1"/>
  <c r="I49" i="3" a="1"/>
  <c r="I49" i="3" s="1"/>
  <c r="I81" i="3" a="1"/>
  <c r="I81" i="3" s="1"/>
  <c r="I12" i="3" a="1"/>
  <c r="I12" i="3" s="1"/>
  <c r="J12" i="3" s="1"/>
  <c r="I20" i="3" a="1"/>
  <c r="I20" i="3" s="1"/>
  <c r="I28" i="3" a="1"/>
  <c r="I28" i="3" s="1"/>
  <c r="I36" i="3" a="1"/>
  <c r="I36" i="3" s="1"/>
  <c r="I44" i="3" a="1"/>
  <c r="I44" i="3" s="1"/>
  <c r="I52" i="3" a="1"/>
  <c r="I52" i="3" s="1"/>
  <c r="I60" i="3" a="1"/>
  <c r="I60" i="3" s="1"/>
  <c r="I84" i="3" a="1"/>
  <c r="I84" i="3" s="1"/>
  <c r="I29" i="3" a="1"/>
  <c r="I29" i="3" s="1"/>
  <c r="I53" i="3" a="1"/>
  <c r="I53" i="3" s="1"/>
  <c r="I69" i="3" a="1"/>
  <c r="I69" i="3" s="1"/>
  <c r="I85" i="3" a="1"/>
  <c r="I85" i="3" s="1"/>
  <c r="I14" i="3" a="1"/>
  <c r="I14" i="3" s="1"/>
  <c r="J14" i="3" s="1"/>
  <c r="I38" i="3" a="1"/>
  <c r="I38" i="3" s="1"/>
  <c r="I62" i="3" a="1"/>
  <c r="I62" i="3" s="1"/>
  <c r="I86" i="3" a="1"/>
  <c r="I86" i="3" s="1"/>
  <c r="I47" i="3" a="1"/>
  <c r="I47" i="3" s="1"/>
  <c r="I71" i="3" a="1"/>
  <c r="I71" i="3" s="1"/>
  <c r="I103" i="3" a="1"/>
  <c r="I103" i="3" s="1"/>
  <c r="I40" i="3" a="1"/>
  <c r="I40" i="3" s="1"/>
  <c r="I72" i="3" a="1"/>
  <c r="I72" i="3" s="1"/>
  <c r="I96" i="3" a="1"/>
  <c r="I96" i="3" s="1"/>
  <c r="I33" i="3" a="1"/>
  <c r="I33" i="3" s="1"/>
  <c r="I65" i="3" a="1"/>
  <c r="I65" i="3" s="1"/>
  <c r="I5" i="3" a="1"/>
  <c r="I5" i="3" s="1"/>
  <c r="J5" i="3" s="1"/>
  <c r="E16" i="2" l="1"/>
  <c r="E17" i="2" s="1"/>
  <c r="F16" i="2" l="1"/>
  <c r="F17" i="2"/>
  <c r="F21" i="2"/>
  <c r="E22" i="2"/>
  <c r="F25" i="2" s="1"/>
  <c r="F22"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<sst xmlns="http://schemas.openxmlformats.org/spreadsheetml/2006/main" count="76" uniqueCount="73">
  <si>
    <t>Allgemeines:</t>
  </si>
  <si>
    <t>Beispiel:</t>
  </si>
  <si>
    <t xml:space="preserve">Tragen Sie alle erforderlichen Informationen in die gelb markierten Felder ein. </t>
  </si>
  <si>
    <t>Im Tabellenblatt "1_HRS Tankstelle Auswertung" geben Sie die geplante Tageskapazität Ihrer Wasserstofftankstelle, den gewünschten Förderbetrag sowie die CAPEX an. Direkt unter Ihren Eingaben erhalten Sie eine automatisierte Einschätzung, ob die Kombination aus Tankstelle und Fahrzeugflotte grundsätzlich förderfähig sein könnte.</t>
  </si>
  <si>
    <t>Sonderfahrzeuge werden in diesem Tool nicht erfasst.</t>
  </si>
  <si>
    <t>Bei der Förderung gelten bestimmte Kriterien:</t>
  </si>
  <si>
    <t>Für die Tankstelle können maximal 4.000.000 Euro und für die Fahrzeuge insgesamt maximal 3.000.000 Euro beantragt werden.</t>
  </si>
  <si>
    <t>Der Förderbetrag für die Tankstelle darf höchstens 50 Prozent der zuwendungsfähigen Investitionsausgaben betragen.</t>
  </si>
  <si>
    <t>Für die Fahrzeuge darf der beantragte Förderbetrag weder den Maximalbetrag der jeweiligen Fahrzeugklasse (einsehbar im Tabellenblatt "Referenzwerte und Vorgaben") überschreiten noch mehr als 80 Prozent der Differenz zwischen Diesel-Referenzpreis und dem Preis des Wasserstofffahrzeugs betragen. Außerdem muss der gesamte Wasserstoffbedarf Ihrer Fahrzeugflotte zwischen 10 und 15 Prozent der Tageskapazität der Tankstelle liegen.</t>
  </si>
  <si>
    <t>Der Bedarf aller Neufahrzeuge wird vollständig angerechnet, während der Bedarf von Bestandsfahrzeugen nur berücksichtigt wird, wenn die Neufahrzeuge den Mindestbedarf nicht erreichen.</t>
  </si>
  <si>
    <t>Die Tageskapazität der Tankstelle muss mindestens eine Tonne betragen.</t>
  </si>
  <si>
    <t>1. HRS</t>
  </si>
  <si>
    <t>Parameter</t>
  </si>
  <si>
    <t>Wert</t>
  </si>
  <si>
    <t>Neugeschaffene Tankkapazität durch Neubau oder Ausbau der HRS: C in kg/Tag</t>
  </si>
  <si>
    <t>Bestehende Tankkapazität ohne Neubau der HRS: C0 in kg/Tag</t>
  </si>
  <si>
    <t>Beantragter Förderbetrag x in Euro</t>
  </si>
  <si>
    <t>CAPEX (Gesamtkosten) der HRS (Neubau, Ausbau) in Euro</t>
  </si>
  <si>
    <t>3. Auswertung Gültigkeit des Antrags</t>
  </si>
  <si>
    <t>Angaben</t>
  </si>
  <si>
    <t>Kapazität Tankstelle kg/Tag (C+C0)</t>
  </si>
  <si>
    <t>Wie hoch ist die Tageskapazität der Tankstelle in kg?</t>
  </si>
  <si>
    <t>Wasserstoffabnahme durch Fahrzeugflotte kg/Tag</t>
  </si>
  <si>
    <t xml:space="preserve">Wie viel H2 benötigen die Fahrzeuge in kg? </t>
  </si>
  <si>
    <t>Grundauslastung der HRS durch Fahrzeugflotte</t>
  </si>
  <si>
    <t>Welchen Anteil der Tageskapazität verbrauchen die Fahrzeuge?</t>
  </si>
  <si>
    <t>Bedingung für Grundauslastung der HRS</t>
  </si>
  <si>
    <t xml:space="preserve">Förderquote für HRS </t>
  </si>
  <si>
    <t>Wie hoch ist die Förderquote für die HRS?</t>
  </si>
  <si>
    <t>Gesamtkostendeckel HRS in Euro</t>
  </si>
  <si>
    <t>Wie hoch ist der Förderbetrag für die HRS?</t>
  </si>
  <si>
    <t>Gesamtkostendeckel Fahrzeuge in Euro</t>
  </si>
  <si>
    <t>Wie hoch ist der Förderbetrag für die Fahrzeuge?</t>
  </si>
  <si>
    <t>Fahrzeugeinträge Unzulässig</t>
  </si>
  <si>
    <t>Wie viele Fahrzeugeinträge sind nicht zulässig?</t>
  </si>
  <si>
    <t>1 Fahrzeugübersicht</t>
  </si>
  <si>
    <t>Index</t>
  </si>
  <si>
    <t>Fahrzeugklasse</t>
  </si>
  <si>
    <t>Neu oder Bestand</t>
  </si>
  <si>
    <t>Referenzpreis Dieselfahrzeug in Euro</t>
  </si>
  <si>
    <t>Angebotspreis H2 Fahrzeug in Euro</t>
  </si>
  <si>
    <t>Beantragter Förderbetrag in Euro</t>
  </si>
  <si>
    <t>Förderquote zum Differenzbetrag</t>
  </si>
  <si>
    <t xml:space="preserve">Förderbetrag kummulativ </t>
  </si>
  <si>
    <t>Wasserstoffbedarf kummulativ</t>
  </si>
  <si>
    <t>Eintrag Zulässig</t>
  </si>
  <si>
    <t>N3 (&gt; 30 t) mit Wasserstoffverbrenner  </t>
  </si>
  <si>
    <t>N3 (&gt; 30 t) mit Brennstoffzelle </t>
  </si>
  <si>
    <t>(1) Fahrzeugklassen</t>
  </si>
  <si>
    <t>Max. Förderbetrag* in Euro</t>
  </si>
  <si>
    <t xml:space="preserve">Wasserstoffabnahme des Fahrzeugs an der Tankstelle in kg/Tag gemäß den Referenzwerten* </t>
  </si>
  <si>
    <t>N2 mit Brennstoffzelle </t>
  </si>
  <si>
    <t>N2 mit Wasserstoffverbrenner  </t>
  </si>
  <si>
    <t>N3 (&lt;= 30 t) mit Brennstoffzelle </t>
  </si>
  <si>
    <t>N3 (&lt;= 30 t) mit Wasserstoffverbrenner  </t>
  </si>
  <si>
    <t>* Werte stammen aus dem Förderaufruf</t>
  </si>
  <si>
    <t>(2) Förderbeträge</t>
  </si>
  <si>
    <t>HRS Teil in Euro</t>
  </si>
  <si>
    <t>Fahrzeugteol in Euro</t>
  </si>
  <si>
    <t>Höchstförderbeträge</t>
  </si>
  <si>
    <t>(3) Anforderungen Gesamtkapzität</t>
  </si>
  <si>
    <t>Minimaler Anteil an C+C0</t>
  </si>
  <si>
    <t>Maximaler Anteil an C+C0</t>
  </si>
  <si>
    <t>H2 Gesamtbedarf der Fahreugflotte (neu+Bestand)/(Kapazität der zugeordneten AFIR HRS)</t>
  </si>
  <si>
    <t>(4) Förderquoten nach Bereich</t>
  </si>
  <si>
    <t>HRS Teil Wert</t>
  </si>
  <si>
    <t>Fahrzeugteil Wert</t>
  </si>
  <si>
    <t>Maximale Förderquote</t>
  </si>
  <si>
    <t>(5) Mindeskapazität der HRS</t>
  </si>
  <si>
    <t>Kapazität kg/Tag</t>
  </si>
  <si>
    <t>Der Antrag erfüllt formal die Grundbedingungen, um bei dem Förderaufruf der Paketförderung berücksichtigt zu werden.</t>
  </si>
  <si>
    <t>Dieses Excel-Tool unterstützt Sie bei der Vorbereitung Ihres Förderantrags und ermöglicht eine erste Einschätzung, ob Ihr Vorhaben (speziell die Varianten 1,2 und 3)  grundsätzlich förderfähig sein könnte. Bitte beachten Sie, dass alle Ergebnisse unverbindlich sind und eine endgültige Prüfung ausschließlich nach Einreichung des Antrags erfolgt. Beachten Sie bitte auch die Checkliste, die Ihnen auf der Internetseite des Projektträgers zur Verfügung gestellt wird.</t>
  </si>
  <si>
    <r>
      <t>Im Tabellenblatt "2_Fahrzeugflotte Vehicles" erfassen Sie Ihre Fahrzeuge. Für jedes Fahrzeug wählen Sie die Fahrzeugklasse aus und geben an, ob es sich um ein Neu- oder Bestandsfahrzeug handelt. Außerdem tragen Sie den Referenzpreis eines vergleichbaren Dieselfahrzeugs, den Preis des Wasserstofffahrzeugs sowie den gewünschten Förderbetrag ein.</t>
    </r>
    <r>
      <rPr>
        <b/>
        <sz val="12"/>
        <color theme="1"/>
        <rFont val="Aptos Narrow"/>
        <family val="2"/>
        <scheme val="minor"/>
      </rPr>
      <t xml:space="preserve"> Tragen sie bei Bestandsfahrzeugen für diese Felder unbedingt 0 Euro ein (sonst taucht eine Fehlermeldung auf). </t>
    </r>
    <r>
      <rPr>
        <sz val="12"/>
        <color theme="1"/>
        <rFont val="Aptos Narrow"/>
        <family val="2"/>
        <scheme val="minor"/>
      </rPr>
      <t>Bitte füllen Sie für jedes Fahrzeug alle Felder vollständig aus und achten Sie darauf, dass das Tool jedes Fahrzeug als gültig anzeigt.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</si>
</sst>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2" formatCode="_-* #,##0\ &quot;€&quot;_-;\-* #,##0\ &quot;€&quot;_-;_-* &quot;-&quot;\ &quot;€&quot;_-;_-@_-"/>
    <numFmt numFmtId="44" formatCode="_-* #,##0.00\ &quot;€&quot;_-;\-* #,##0.00\ &quot;€&quot;_-;_-* &quot;-&quot;??\ &quot;€&quot;_-;_-@_-"/>
    <numFmt numFmtId="43" formatCode="_-* #,##0.00_-;\-* #,##0.00_-;_-* &quot;-&quot;??_-;_-@_-"/>
    <numFmt numFmtId="164" formatCode="_-* #,##0\ &quot;€&quot;_-;\-* #,##0\ &quot;€&quot;_-;_-* &quot;-&quot;??\ &quot;€&quot;_-;_-@_-"/>
    <numFmt numFmtId="165" formatCode="0.0"/>
    <numFmt numFmtId="166" formatCode="#,##0\ &quot;€&quot;"/>
  </numFmts>
  <fonts count="11" x14ac:knownFonts="1">
    <font>
      <sz val="12"/>
      <color theme="1"/>
      <name val="Aptos Narrow"/>
      <family val="2"/>
      <scheme val="minor"/>
    </font>
    <font>
      <sz val="12"/>
      <color theme="1"/>
      <name val="Aptos Narrow"/>
      <family val="2"/>
      <scheme val="minor"/>
    </font>
    <font>
      <sz val="11"/>
      <name val="Calibri"/>
      <family val="2"/>
    </font>
    <font>
      <b/>
      <sz val="12"/>
      <color theme="1"/>
      <name val="Aptos Narrow"/>
      <family val="2"/>
      <scheme val="minor"/>
    </font>
    <font>
      <sz val="12"/>
      <color rgb="FF006100"/>
      <name val="Aptos Narrow"/>
      <family val="2"/>
      <scheme val="minor"/>
    </font>
    <font>
      <sz val="12"/>
      <color rgb="FF9C0006"/>
      <name val="Aptos Narrow"/>
      <family val="2"/>
      <scheme val="minor"/>
    </font>
    <font>
      <sz val="12"/>
      <color rgb="FF000000"/>
      <name val="Aptos Narrow"/>
      <family val="2"/>
      <scheme val="minor"/>
    </font>
    <font>
      <sz val="12"/>
      <color rgb="FF000000"/>
      <name val="Aptos Narrow"/>
      <family val="2"/>
    </font>
    <font>
      <b/>
      <sz val="12"/>
      <color rgb="FF9C0006"/>
      <name val="Aptos Narrow"/>
      <family val="2"/>
      <scheme val="minor"/>
    </font>
    <font>
      <sz val="8"/>
      <name val="Aptos Narrow"/>
      <family val="2"/>
      <scheme val="minor"/>
    </font>
    <font>
      <b/>
      <sz val="14"/>
      <color theme="1"/>
      <name val="Aptos Narrow"/>
      <family val="2"/>
      <scheme val="minor"/>
    </font>
  </fonts>
  <fills count="8">
    <fill>
      <patternFill patternType="none"/>
    </fill>
    <fill>
      <patternFill patternType="gray125"/>
    </fill>
    <fill>
      <patternFill patternType="solid">
        <fgColor rgb="FFC6EFCE"/>
      </patternFill>
    </fill>
    <fill>
      <patternFill patternType="solid">
        <fgColor rgb="FFFFC7CE"/>
      </patternFill>
    </fill>
    <fill>
      <patternFill patternType="solid">
        <fgColor theme="2" tint="-9.9978637043366805E-2"/>
        <bgColor indexed="64"/>
      </patternFill>
    </fill>
    <fill>
      <patternFill patternType="solid">
        <fgColor rgb="FFFFFFCC"/>
      </patternFill>
    </fill>
    <fill>
      <patternFill patternType="solid">
        <fgColor theme="0" tint="-4.9989318521683403E-2"/>
        <bgColor indexed="64"/>
      </patternFill>
    </fill>
    <fill>
      <patternFill patternType="solid">
        <fgColor theme="0"/>
        <bgColor indexed="64"/>
      </patternFill>
    </fill>
  </fills>
  <borders count="53">
    <border>
      <left/>
      <right/>
      <top/>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rgb="FF000000"/>
      </right>
      <top style="medium">
        <color indexed="64"/>
      </top>
      <bottom style="medium">
        <color rgb="FF000000"/>
      </bottom>
      <diagonal/>
    </border>
    <border>
      <left style="thin">
        <color rgb="FF000000"/>
      </left>
      <right style="medium">
        <color indexed="64"/>
      </right>
      <top style="medium">
        <color rgb="FF000000"/>
      </top>
      <bottom style="medium">
        <color rgb="FF000000"/>
      </bottom>
      <diagonal/>
    </border>
    <border>
      <left style="medium">
        <color indexed="64"/>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medium">
        <color rgb="FF000000"/>
      </left>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rgb="FF000000"/>
      </right>
      <top style="medium">
        <color indexed="64"/>
      </top>
      <bottom style="medium">
        <color indexed="64"/>
      </bottom>
      <diagonal/>
    </border>
    <border>
      <left style="medium">
        <color rgb="FF000000"/>
      </left>
      <right style="medium">
        <color rgb="FF000000"/>
      </right>
      <top style="medium">
        <color rgb="FF000000"/>
      </top>
      <bottom style="medium">
        <color indexed="64"/>
      </bottom>
      <diagonal/>
    </border>
    <border>
      <left style="thin">
        <color rgb="FF000000"/>
      </left>
      <right style="medium">
        <color indexed="64"/>
      </right>
      <top style="medium">
        <color rgb="FF000000"/>
      </top>
      <bottom style="medium">
        <color indexed="64"/>
      </bottom>
      <diagonal/>
    </border>
    <border>
      <left style="thin">
        <color rgb="FFB2B2B2"/>
      </left>
      <right style="thin">
        <color rgb="FFB2B2B2"/>
      </right>
      <top style="thin">
        <color rgb="FFB2B2B2"/>
      </top>
      <bottom style="thin">
        <color rgb="FFB2B2B2"/>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thin">
        <color rgb="FFB2B2B2"/>
      </bottom>
      <diagonal/>
    </border>
    <border>
      <left style="medium">
        <color indexed="64"/>
      </left>
      <right style="medium">
        <color indexed="64"/>
      </right>
      <top style="thin">
        <color rgb="FFB2B2B2"/>
      </top>
      <bottom style="medium">
        <color indexed="64"/>
      </bottom>
      <diagonal/>
    </border>
    <border>
      <left/>
      <right/>
      <top style="thin">
        <color indexed="64"/>
      </top>
      <bottom/>
      <diagonal/>
    </border>
    <border>
      <left/>
      <right style="thin">
        <color indexed="64"/>
      </right>
      <top/>
      <bottom/>
      <diagonal/>
    </border>
    <border>
      <left style="thin">
        <color rgb="FFB2B2B2"/>
      </left>
      <right style="thin">
        <color rgb="FFB2B2B2"/>
      </right>
      <top style="thin">
        <color rgb="FFB2B2B2"/>
      </top>
      <bottom style="medium">
        <color indexed="64"/>
      </bottom>
      <diagonal/>
    </border>
    <border>
      <left style="medium">
        <color indexed="64"/>
      </left>
      <right style="thin">
        <color rgb="FFB2B2B2"/>
      </right>
      <top style="medium">
        <color indexed="64"/>
      </top>
      <bottom style="thin">
        <color rgb="FFB2B2B2"/>
      </bottom>
      <diagonal/>
    </border>
    <border>
      <left style="thin">
        <color rgb="FFB2B2B2"/>
      </left>
      <right style="thin">
        <color rgb="FFB2B2B2"/>
      </right>
      <top style="medium">
        <color indexed="64"/>
      </top>
      <bottom style="thin">
        <color rgb="FFB2B2B2"/>
      </bottom>
      <diagonal/>
    </border>
    <border>
      <left style="thin">
        <color rgb="FFB2B2B2"/>
      </left>
      <right style="medium">
        <color indexed="64"/>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style="thin">
        <color rgb="FFB2B2B2"/>
      </left>
      <right style="medium">
        <color indexed="64"/>
      </right>
      <top style="thin">
        <color rgb="FFB2B2B2"/>
      </top>
      <bottom style="thin">
        <color rgb="FFB2B2B2"/>
      </bottom>
      <diagonal/>
    </border>
    <border>
      <left style="thin">
        <color rgb="FFB2B2B2"/>
      </left>
      <right style="medium">
        <color indexed="64"/>
      </right>
      <top style="thin">
        <color rgb="FFB2B2B2"/>
      </top>
      <bottom style="medium">
        <color indexed="64"/>
      </bottom>
      <diagonal/>
    </border>
    <border>
      <left style="medium">
        <color indexed="64"/>
      </left>
      <right style="medium">
        <color indexed="64"/>
      </right>
      <top/>
      <bottom/>
      <diagonal/>
    </border>
  </borders>
  <cellStyleXfs count="7">
    <xf numFmtId="0" fontId="0" fillId="0" borderId="0"/>
    <xf numFmtId="44" fontId="1" fillId="0" borderId="0" applyFont="0" applyFill="0" applyBorder="0" applyAlignment="0" applyProtection="0"/>
    <xf numFmtId="0" fontId="4" fillId="2" borderId="0" applyNumberFormat="0" applyBorder="0" applyAlignment="0" applyProtection="0"/>
    <xf numFmtId="0" fontId="5" fillId="3" borderId="0" applyNumberFormat="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5" borderId="33" applyNumberFormat="0" applyFont="0" applyAlignment="0" applyProtection="0"/>
  </cellStyleXfs>
  <cellXfs count="109">
    <xf numFmtId="0" fontId="0" fillId="0" borderId="0" xfId="0"/>
    <xf numFmtId="164" fontId="2" fillId="0" borderId="1" xfId="1" applyNumberFormat="1" applyFont="1" applyFill="1" applyBorder="1" applyAlignment="1">
      <alignment horizontal="left" vertical="center" wrapText="1"/>
    </xf>
    <xf numFmtId="0" fontId="0" fillId="4" borderId="0" xfId="0" applyFill="1"/>
    <xf numFmtId="0" fontId="2" fillId="4" borderId="5" xfId="0" applyFont="1" applyFill="1" applyBorder="1" applyAlignment="1">
      <alignment horizontal="left" vertical="center" wrapText="1"/>
    </xf>
    <xf numFmtId="0" fontId="0" fillId="4" borderId="0" xfId="0" applyFill="1" applyAlignment="1">
      <alignment wrapText="1"/>
    </xf>
    <xf numFmtId="0" fontId="3" fillId="0" borderId="6" xfId="0" applyFont="1" applyBorder="1"/>
    <xf numFmtId="0" fontId="0" fillId="0" borderId="12" xfId="0" applyBorder="1"/>
    <xf numFmtId="0" fontId="0" fillId="0" borderId="16" xfId="0" applyBorder="1"/>
    <xf numFmtId="0" fontId="3" fillId="0" borderId="7" xfId="0" applyFont="1" applyBorder="1"/>
    <xf numFmtId="0" fontId="4" fillId="4" borderId="0" xfId="2" applyFill="1" applyBorder="1" applyProtection="1"/>
    <xf numFmtId="0" fontId="7" fillId="4" borderId="0" xfId="0" applyFont="1" applyFill="1"/>
    <xf numFmtId="0" fontId="3" fillId="0" borderId="2" xfId="0" applyFont="1" applyBorder="1" applyAlignment="1">
      <alignment wrapText="1"/>
    </xf>
    <xf numFmtId="0" fontId="2" fillId="0" borderId="3" xfId="0" applyFont="1" applyBorder="1" applyAlignment="1">
      <alignment horizontal="left" vertical="center" wrapText="1"/>
    </xf>
    <xf numFmtId="165" fontId="2" fillId="0" borderId="4" xfId="0" applyNumberFormat="1" applyFont="1" applyBorder="1" applyAlignment="1">
      <alignment horizontal="right" vertical="center" wrapText="1"/>
    </xf>
    <xf numFmtId="0" fontId="3" fillId="0" borderId="8" xfId="0" applyFont="1" applyBorder="1"/>
    <xf numFmtId="0" fontId="0" fillId="0" borderId="7" xfId="0" applyBorder="1"/>
    <xf numFmtId="11" fontId="0" fillId="0" borderId="7" xfId="0" applyNumberFormat="1" applyBorder="1"/>
    <xf numFmtId="11" fontId="0" fillId="0" borderId="2" xfId="0" applyNumberFormat="1" applyBorder="1"/>
    <xf numFmtId="0" fontId="3" fillId="0" borderId="2" xfId="0" applyFont="1" applyBorder="1"/>
    <xf numFmtId="0" fontId="3" fillId="0" borderId="13" xfId="0" applyFont="1" applyBorder="1"/>
    <xf numFmtId="0" fontId="3" fillId="0" borderId="14" xfId="0" applyFont="1" applyBorder="1"/>
    <xf numFmtId="0" fontId="0" fillId="0" borderId="15" xfId="0" applyBorder="1"/>
    <xf numFmtId="2" fontId="0" fillId="0" borderId="11" xfId="0" applyNumberFormat="1" applyBorder="1"/>
    <xf numFmtId="0" fontId="6" fillId="0" borderId="10" xfId="0" applyFont="1" applyBorder="1"/>
    <xf numFmtId="2" fontId="0" fillId="0" borderId="10" xfId="0" applyNumberFormat="1" applyBorder="1"/>
    <xf numFmtId="2" fontId="0" fillId="0" borderId="15" xfId="0" applyNumberFormat="1" applyBorder="1"/>
    <xf numFmtId="42" fontId="0" fillId="4" borderId="0" xfId="0" applyNumberFormat="1" applyFill="1"/>
    <xf numFmtId="42" fontId="0" fillId="4" borderId="0" xfId="1" applyNumberFormat="1" applyFont="1" applyFill="1"/>
    <xf numFmtId="42" fontId="4" fillId="4" borderId="0" xfId="2" applyNumberFormat="1" applyFill="1" applyBorder="1" applyProtection="1"/>
    <xf numFmtId="0" fontId="0" fillId="0" borderId="22" xfId="0" applyBorder="1"/>
    <xf numFmtId="0" fontId="0" fillId="0" borderId="23" xfId="0" applyBorder="1"/>
    <xf numFmtId="0" fontId="0" fillId="0" borderId="5" xfId="0" applyBorder="1"/>
    <xf numFmtId="0" fontId="0" fillId="0" borderId="24" xfId="0" applyBorder="1"/>
    <xf numFmtId="0" fontId="3" fillId="0" borderId="25" xfId="0" applyFont="1" applyBorder="1"/>
    <xf numFmtId="0" fontId="3" fillId="0" borderId="16" xfId="0" applyFont="1" applyBorder="1"/>
    <xf numFmtId="0" fontId="3" fillId="0" borderId="27" xfId="0" applyFont="1" applyBorder="1"/>
    <xf numFmtId="0" fontId="0" fillId="0" borderId="26" xfId="0" applyBorder="1"/>
    <xf numFmtId="0" fontId="0" fillId="0" borderId="9" xfId="0" applyBorder="1"/>
    <xf numFmtId="0" fontId="0" fillId="0" borderId="10" xfId="0" applyBorder="1"/>
    <xf numFmtId="0" fontId="0" fillId="0" borderId="11" xfId="0" applyBorder="1"/>
    <xf numFmtId="0" fontId="0" fillId="0" borderId="25" xfId="0" applyBorder="1"/>
    <xf numFmtId="0" fontId="0" fillId="0" borderId="28" xfId="0" applyBorder="1"/>
    <xf numFmtId="0" fontId="3" fillId="0" borderId="5" xfId="0" applyFont="1" applyBorder="1"/>
    <xf numFmtId="0" fontId="5" fillId="0" borderId="0" xfId="3" applyFill="1" applyBorder="1" applyAlignment="1" applyProtection="1"/>
    <xf numFmtId="0" fontId="0" fillId="0" borderId="13" xfId="0" applyBorder="1"/>
    <xf numFmtId="10" fontId="0" fillId="4" borderId="0" xfId="4" applyNumberFormat="1" applyFont="1" applyFill="1"/>
    <xf numFmtId="0" fontId="2" fillId="0" borderId="30" xfId="0" applyFont="1" applyBorder="1" applyAlignment="1">
      <alignment horizontal="left" vertical="center" wrapText="1"/>
    </xf>
    <xf numFmtId="164" fontId="2" fillId="0" borderId="31" xfId="1" applyNumberFormat="1" applyFont="1" applyFill="1" applyBorder="1" applyAlignment="1">
      <alignment horizontal="left" vertical="center" wrapText="1"/>
    </xf>
    <xf numFmtId="165" fontId="2" fillId="0" borderId="32" xfId="0" applyNumberFormat="1" applyFont="1" applyBorder="1" applyAlignment="1">
      <alignment horizontal="right" vertical="center" wrapText="1"/>
    </xf>
    <xf numFmtId="0" fontId="0" fillId="4" borderId="0" xfId="1" applyNumberFormat="1" applyFont="1" applyFill="1"/>
    <xf numFmtId="0" fontId="0" fillId="0" borderId="18" xfId="0" applyBorder="1"/>
    <xf numFmtId="10" fontId="0" fillId="0" borderId="9" xfId="5" applyNumberFormat="1" applyFont="1" applyBorder="1"/>
    <xf numFmtId="10" fontId="0" fillId="0" borderId="0" xfId="5" applyNumberFormat="1" applyFont="1" applyBorder="1"/>
    <xf numFmtId="166" fontId="0" fillId="0" borderId="0" xfId="0" applyNumberFormat="1"/>
    <xf numFmtId="0" fontId="0" fillId="0" borderId="34" xfId="0" applyBorder="1"/>
    <xf numFmtId="0" fontId="0" fillId="0" borderId="35" xfId="0" applyBorder="1"/>
    <xf numFmtId="0" fontId="8" fillId="0" borderId="38" xfId="3" applyFont="1" applyFill="1" applyBorder="1" applyAlignment="1" applyProtection="1"/>
    <xf numFmtId="0" fontId="0" fillId="0" borderId="43" xfId="0" applyBorder="1"/>
    <xf numFmtId="0" fontId="1" fillId="5" borderId="40" xfId="6" applyFont="1" applyBorder="1" applyAlignment="1" applyProtection="1">
      <protection locked="0"/>
    </xf>
    <xf numFmtId="0" fontId="1" fillId="5" borderId="41" xfId="6" applyFont="1" applyBorder="1" applyAlignment="1" applyProtection="1">
      <protection locked="0"/>
    </xf>
    <xf numFmtId="3" fontId="1" fillId="5" borderId="41" xfId="6" applyNumberFormat="1" applyFont="1" applyBorder="1" applyAlignment="1" applyProtection="1">
      <protection locked="0"/>
    </xf>
    <xf numFmtId="3" fontId="1" fillId="5" borderId="42" xfId="6" applyNumberFormat="1" applyFont="1" applyBorder="1" applyAlignment="1" applyProtection="1">
      <protection locked="0"/>
    </xf>
    <xf numFmtId="0" fontId="0" fillId="4" borderId="44" xfId="0" applyFill="1" applyBorder="1"/>
    <xf numFmtId="10" fontId="0" fillId="0" borderId="0" xfId="4" applyNumberFormat="1" applyFont="1" applyBorder="1"/>
    <xf numFmtId="42" fontId="0" fillId="0" borderId="0" xfId="1" applyNumberFormat="1" applyFont="1" applyFill="1" applyBorder="1"/>
    <xf numFmtId="0" fontId="1" fillId="5" borderId="46" xfId="6" applyFont="1" applyBorder="1" applyProtection="1">
      <protection locked="0"/>
    </xf>
    <xf numFmtId="0" fontId="1" fillId="5" borderId="47" xfId="6" applyFont="1" applyBorder="1" applyProtection="1">
      <protection locked="0"/>
    </xf>
    <xf numFmtId="42" fontId="1" fillId="5" borderId="47" xfId="6" applyNumberFormat="1" applyFont="1" applyBorder="1" applyProtection="1">
      <protection locked="0"/>
    </xf>
    <xf numFmtId="42" fontId="1" fillId="5" borderId="48" xfId="6" applyNumberFormat="1" applyFont="1" applyBorder="1" applyProtection="1">
      <protection locked="0"/>
    </xf>
    <xf numFmtId="0" fontId="1" fillId="5" borderId="49" xfId="6" applyFont="1" applyBorder="1" applyProtection="1">
      <protection locked="0"/>
    </xf>
    <xf numFmtId="42" fontId="1" fillId="5" borderId="50" xfId="6" applyNumberFormat="1" applyFont="1" applyBorder="1" applyProtection="1">
      <protection locked="0"/>
    </xf>
    <xf numFmtId="42" fontId="1" fillId="5" borderId="45" xfId="6" applyNumberFormat="1" applyFont="1" applyBorder="1" applyProtection="1">
      <protection locked="0"/>
    </xf>
    <xf numFmtId="42" fontId="1" fillId="5" borderId="51" xfId="6" applyNumberFormat="1" applyFont="1" applyBorder="1" applyProtection="1">
      <protection locked="0"/>
    </xf>
    <xf numFmtId="0" fontId="0" fillId="6" borderId="0" xfId="0" applyFill="1" applyAlignment="1">
      <alignment wrapText="1"/>
    </xf>
    <xf numFmtId="0" fontId="0" fillId="6" borderId="0" xfId="0" applyFill="1"/>
    <xf numFmtId="0" fontId="3" fillId="0" borderId="0" xfId="0" applyFont="1"/>
    <xf numFmtId="0" fontId="1" fillId="5" borderId="33" xfId="6" applyFont="1" applyProtection="1">
      <protection locked="0"/>
    </xf>
    <xf numFmtId="42" fontId="1" fillId="5" borderId="33" xfId="6" applyNumberFormat="1" applyFont="1" applyProtection="1">
      <protection locked="0"/>
    </xf>
    <xf numFmtId="0" fontId="0" fillId="7" borderId="0" xfId="0" applyFill="1"/>
    <xf numFmtId="0" fontId="0" fillId="5" borderId="49" xfId="6" applyFont="1" applyBorder="1" applyProtection="1">
      <protection locked="0"/>
    </xf>
    <xf numFmtId="0" fontId="0" fillId="6" borderId="0" xfId="0" applyFill="1" applyAlignment="1">
      <alignment vertical="center"/>
    </xf>
    <xf numFmtId="0" fontId="0" fillId="6" borderId="22" xfId="0" applyFill="1" applyBorder="1"/>
    <xf numFmtId="0" fontId="0" fillId="6" borderId="23" xfId="0" applyFill="1" applyBorder="1"/>
    <xf numFmtId="0" fontId="0" fillId="6" borderId="5" xfId="0" applyFill="1" applyBorder="1"/>
    <xf numFmtId="0" fontId="0" fillId="6" borderId="24" xfId="0" applyFill="1" applyBorder="1"/>
    <xf numFmtId="0" fontId="0" fillId="6" borderId="10" xfId="0" applyFill="1" applyBorder="1"/>
    <xf numFmtId="0" fontId="0" fillId="6" borderId="11" xfId="0" applyFill="1" applyBorder="1"/>
    <xf numFmtId="0" fontId="0" fillId="6" borderId="12" xfId="0" applyFill="1" applyBorder="1"/>
    <xf numFmtId="0" fontId="0" fillId="6" borderId="52" xfId="0" applyFill="1" applyBorder="1"/>
    <xf numFmtId="0" fontId="0" fillId="6" borderId="52" xfId="0" applyFill="1" applyBorder="1" applyAlignment="1">
      <alignment wrapText="1"/>
    </xf>
    <xf numFmtId="0" fontId="0" fillId="6" borderId="52" xfId="0" applyFill="1" applyBorder="1" applyAlignment="1">
      <alignment horizontal="left" vertical="center" wrapText="1"/>
    </xf>
    <xf numFmtId="0" fontId="3" fillId="6" borderId="52" xfId="0" applyFont="1" applyFill="1" applyBorder="1" applyAlignment="1">
      <alignment wrapText="1"/>
    </xf>
    <xf numFmtId="0" fontId="0" fillId="6" borderId="15" xfId="0" applyFill="1" applyBorder="1" applyAlignment="1">
      <alignment wrapText="1"/>
    </xf>
    <xf numFmtId="0" fontId="3" fillId="6" borderId="6" xfId="0" applyFont="1" applyFill="1" applyBorder="1"/>
    <xf numFmtId="0" fontId="3" fillId="0" borderId="37" xfId="0" applyFont="1" applyBorder="1"/>
    <xf numFmtId="0" fontId="3" fillId="0" borderId="38" xfId="0" applyFont="1" applyBorder="1"/>
    <xf numFmtId="0" fontId="3" fillId="0" borderId="39" xfId="0" applyFont="1" applyBorder="1"/>
    <xf numFmtId="0" fontId="3" fillId="0" borderId="36" xfId="0" applyFont="1" applyBorder="1"/>
    <xf numFmtId="0" fontId="3" fillId="0" borderId="29" xfId="0" applyFont="1" applyBorder="1" applyAlignment="1">
      <alignment wrapText="1"/>
    </xf>
    <xf numFmtId="42" fontId="3" fillId="0" borderId="29" xfId="0" applyNumberFormat="1" applyFont="1" applyBorder="1" applyAlignment="1">
      <alignment wrapText="1"/>
    </xf>
    <xf numFmtId="42" fontId="3" fillId="0" borderId="29" xfId="1" applyNumberFormat="1" applyFont="1" applyFill="1" applyBorder="1" applyAlignment="1">
      <alignment wrapText="1"/>
    </xf>
    <xf numFmtId="10" fontId="3" fillId="0" borderId="20" xfId="4" applyNumberFormat="1" applyFont="1" applyBorder="1" applyAlignment="1">
      <alignment wrapText="1"/>
    </xf>
    <xf numFmtId="0" fontId="3" fillId="0" borderId="21" xfId="1" applyNumberFormat="1" applyFont="1" applyFill="1" applyBorder="1" applyAlignment="1">
      <alignment wrapText="1"/>
    </xf>
    <xf numFmtId="0" fontId="3" fillId="0" borderId="21" xfId="0" applyFont="1" applyBorder="1" applyAlignment="1">
      <alignment wrapText="1"/>
    </xf>
    <xf numFmtId="0" fontId="3" fillId="0" borderId="17" xfId="0" applyFont="1" applyBorder="1"/>
    <xf numFmtId="0" fontId="3" fillId="0" borderId="1" xfId="0" applyFont="1" applyBorder="1"/>
    <xf numFmtId="0" fontId="3" fillId="0" borderId="19" xfId="0" applyFont="1" applyBorder="1"/>
    <xf numFmtId="0" fontId="10" fillId="6" borderId="8" xfId="0" applyFont="1" applyFill="1" applyBorder="1"/>
    <xf numFmtId="0" fontId="10" fillId="6" borderId="52" xfId="0" applyFont="1" applyFill="1" applyBorder="1" applyAlignment="1">
      <alignment wrapText="1"/>
    </xf>
  </cellXfs>
  <cellStyles count="7">
    <cellStyle name="Gut" xfId="2" builtinId="26"/>
    <cellStyle name="Komma" xfId="4" builtinId="3"/>
    <cellStyle name="Notiz" xfId="6" builtinId="10"/>
    <cellStyle name="Prozent" xfId="5" builtinId="5"/>
    <cellStyle name="Schlecht" xfId="3" builtinId="27"/>
    <cellStyle name="Standard" xfId="0" builtinId="0"/>
    <cellStyle name="Währung" xfId="1" builtinId="4"/>
  </cellStyles>
  <dxfs count="39">
    <dxf>
      <fill>
        <patternFill>
          <bgColor rgb="FFFFC7CE"/>
        </patternFill>
      </fill>
    </dxf>
    <dxf>
      <fill>
        <patternFill>
          <bgColor rgb="FFC7EF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C6EF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FFC7CE"/>
        </patternFill>
      </fill>
    </dxf>
    <dxf>
      <fill>
        <patternFill patternType="solid">
          <bgColor rgb="FFC7EFCE"/>
        </patternFill>
      </fill>
    </dxf>
    <dxf>
      <fill>
        <patternFill>
          <bgColor rgb="FFFFC7CE"/>
        </patternFill>
      </fill>
    </dxf>
    <dxf>
      <font>
        <b/>
        <i val="0"/>
        <strike val="0"/>
        <condense val="0"/>
        <extend val="0"/>
        <outline val="0"/>
        <shadow val="0"/>
        <u val="none"/>
        <vertAlign val="baseline"/>
        <sz val="12"/>
        <color theme="1"/>
        <name val="Aptos Narrow"/>
        <family val="2"/>
        <scheme val="minor"/>
      </font>
      <numFmt numFmtId="0" formatCode="General"/>
      <fill>
        <patternFill patternType="none">
          <fgColor indexed="64"/>
          <bgColor auto="1"/>
        </patternFill>
      </fill>
      <protection locked="1" hidden="0"/>
    </dxf>
    <dxf>
      <numFmt numFmtId="0" formatCode="General"/>
      <fill>
        <patternFill patternType="none">
          <fgColor indexed="64"/>
          <bgColor auto="1"/>
        </patternFill>
      </fill>
      <protection locked="1" hidden="0"/>
    </dxf>
    <dxf>
      <numFmt numFmtId="0" formatCode="General"/>
      <fill>
        <patternFill patternType="none">
          <fgColor indexed="64"/>
          <bgColor auto="1"/>
        </patternFill>
      </fill>
      <protection locked="1" hidden="0"/>
    </dxf>
    <dxf>
      <numFmt numFmtId="14" formatCode="0.00%"/>
      <fill>
        <patternFill patternType="none">
          <fgColor indexed="64"/>
          <bgColor auto="1"/>
        </patternFill>
      </fill>
      <border diagonalUp="0" diagonalDown="0">
        <left style="thin">
          <color rgb="FFB2B2B2"/>
        </left>
      </border>
      <protection locked="1" hidden="0"/>
    </dxf>
    <dxf>
      <font>
        <strike val="0"/>
        <outline val="0"/>
        <shadow val="0"/>
        <u val="none"/>
        <vertAlign val="baseline"/>
        <sz val="12"/>
        <color theme="1"/>
        <name val="Aptos Narrow"/>
        <family val="2"/>
        <scheme val="minor"/>
      </font>
      <numFmt numFmtId="32" formatCode="_-* #,##0\ &quot;€&quot;_-;\-* #,##0\ &quot;€&quot;_-;_-* &quot;-&quot;\ &quot;€&quot;_-;_-@_-"/>
      <border diagonalUp="0" diagonalDown="0">
        <left style="thin">
          <color rgb="FFB2B2B2"/>
        </left>
        <right style="medium">
          <color indexed="64"/>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numFmt numFmtId="32" formatCode="_-* #,##0\ &quot;€&quot;_-;\-* #,##0\ &quot;€&quot;_-;_-* &quot;-&quot;\ &quot;€&quot;_-;_-@_-"/>
      <border diagonalUp="0" diagonalDown="0">
        <left style="thin">
          <color rgb="FFB2B2B2"/>
        </left>
        <right style="thin">
          <color rgb="FFB2B2B2"/>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numFmt numFmtId="32" formatCode="_-* #,##0\ &quot;€&quot;_-;\-* #,##0\ &quot;€&quot;_-;_-* &quot;-&quot;\ &quot;€&quot;_-;_-@_-"/>
      <border diagonalUp="0" diagonalDown="0">
        <left style="thin">
          <color rgb="FFB2B2B2"/>
        </left>
        <right style="thin">
          <color rgb="FFB2B2B2"/>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border diagonalUp="0" diagonalDown="0">
        <left style="thin">
          <color rgb="FFB2B2B2"/>
        </left>
        <right style="thin">
          <color rgb="FFB2B2B2"/>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border diagonalUp="0" diagonalDown="0">
        <left style="medium">
          <color indexed="64"/>
        </left>
        <right style="thin">
          <color rgb="FFB2B2B2"/>
        </right>
        <top style="thin">
          <color rgb="FFB2B2B2"/>
        </top>
        <bottom style="thin">
          <color rgb="FFB2B2B2"/>
        </bottom>
        <vertical style="thin">
          <color rgb="FFB2B2B2"/>
        </vertical>
        <horizontal style="thin">
          <color rgb="FFB2B2B2"/>
        </horizontal>
      </border>
      <protection locked="0" hidden="0"/>
    </dxf>
    <dxf>
      <font>
        <b val="0"/>
        <i val="0"/>
        <strike val="0"/>
        <condense val="0"/>
        <extend val="0"/>
        <outline val="0"/>
        <shadow val="0"/>
        <u val="none"/>
        <vertAlign val="baseline"/>
        <sz val="12"/>
        <color theme="1"/>
        <name val="Aptos Narrow"/>
        <family val="2"/>
        <scheme val="minor"/>
      </font>
      <fill>
        <patternFill patternType="none">
          <fgColor indexed="64"/>
          <bgColor auto="1"/>
        </patternFill>
      </fill>
      <border diagonalUp="0" diagonalDown="0">
        <left/>
        <right style="thin">
          <color rgb="FFB2B2B2"/>
        </right>
        <top style="thin">
          <color indexed="64"/>
        </top>
        <bottom style="thin">
          <color indexed="64"/>
        </bottom>
      </border>
      <protection locked="1" hidden="0"/>
    </dxf>
    <dxf>
      <border outline="0">
        <top style="thin">
          <color indexed="64"/>
        </top>
      </border>
    </dxf>
    <dxf>
      <border diagonalUp="0" diagonalDown="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Aptos Narrow"/>
        <family val="2"/>
        <scheme val="minor"/>
      </font>
      <fill>
        <patternFill patternType="none">
          <fgColor indexed="64"/>
          <bgColor auto="1"/>
        </patternFill>
      </fill>
      <protection locked="1" hidden="0"/>
    </dxf>
    <dxf>
      <border outline="0">
        <bottom style="thin">
          <color indexed="64"/>
        </bottom>
      </border>
    </dxf>
    <dxf>
      <font>
        <b/>
        <i val="0"/>
        <strike val="0"/>
        <condense val="0"/>
        <extend val="0"/>
        <outline val="0"/>
        <shadow val="0"/>
        <u val="none"/>
        <vertAlign val="baseline"/>
        <sz val="12"/>
        <color theme="1"/>
        <name val="Aptos Narrow"/>
        <family val="2"/>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protection locked="1" hidden="0"/>
    </dxf>
    <dxf>
      <border>
        <vertical style="thin">
          <color auto="1"/>
        </vertical>
        <horizontal style="thin">
          <color auto="1"/>
        </horizontal>
      </border>
    </dxf>
    <dxf>
      <fill>
        <patternFill patternType="none">
          <bgColor auto="1"/>
        </patternFill>
      </fill>
    </dxf>
  </dxfs>
  <tableStyles count="2" defaultTableStyle="TableStyleMedium2" defaultPivotStyle="PivotStyleLight16">
    <tableStyle name="Tabellenformat 1" pivot="0" count="1" xr9:uid="{5C63764B-1DCD-461A-BDFD-C8C19AEBD426}">
      <tableStyleElement type="firstColumn" dxfId="38"/>
    </tableStyle>
    <tableStyle name="Tabellenformat 2" pivot="0" count="1" xr9:uid="{14B546B5-73EC-4C78-9F0C-012A0553AF11}">
      <tableStyleElement type="wholeTable" dxfId="37"/>
    </tableStyle>
  </tableStyles>
  <colors>
    <mruColors>
      <color rgb="FFFFC7CE"/>
      <color rgb="FFC7EFCE"/>
      <color rgb="FFC7FF82"/>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196850</xdr:colOff>
      <xdr:row>2</xdr:row>
      <xdr:rowOff>387350</xdr:rowOff>
    </xdr:from>
    <xdr:to>
      <xdr:col>3</xdr:col>
      <xdr:colOff>1649412</xdr:colOff>
      <xdr:row>5</xdr:row>
      <xdr:rowOff>127577</xdr:rowOff>
    </xdr:to>
    <xdr:pic>
      <xdr:nvPicPr>
        <xdr:cNvPr id="3" name="Grafik 2">
          <a:extLst>
            <a:ext uri="{FF2B5EF4-FFF2-40B4-BE49-F238E27FC236}">
              <a16:creationId xmlns:a16="http://schemas.microsoft.com/office/drawing/2014/main" id="{E15E2D5D-FEDC-7D1D-81C4-600778B065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637000" y="796925"/>
          <a:ext cx="1447800" cy="800677"/>
        </a:xfrm>
        <a:prstGeom prst="rect">
          <a:avLst/>
        </a:prstGeom>
      </xdr:spPr>
    </xdr:pic>
    <xdr:clientData/>
  </xdr:twoCellAnchor>
  <xdr:twoCellAnchor editAs="oneCell">
    <xdr:from>
      <xdr:col>3</xdr:col>
      <xdr:colOff>244475</xdr:colOff>
      <xdr:row>18</xdr:row>
      <xdr:rowOff>339725</xdr:rowOff>
    </xdr:from>
    <xdr:to>
      <xdr:col>10</xdr:col>
      <xdr:colOff>696912</xdr:colOff>
      <xdr:row>24</xdr:row>
      <xdr:rowOff>185771</xdr:rowOff>
    </xdr:to>
    <xdr:pic>
      <xdr:nvPicPr>
        <xdr:cNvPr id="7" name="Grafik 6">
          <a:extLst>
            <a:ext uri="{FF2B5EF4-FFF2-40B4-BE49-F238E27FC236}">
              <a16:creationId xmlns:a16="http://schemas.microsoft.com/office/drawing/2014/main" id="{B319A7BF-ABD6-3D74-BFA5-EB954D805BB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684625" y="4635500"/>
          <a:ext cx="7813675" cy="1252570"/>
        </a:xfrm>
        <a:prstGeom prst="rect">
          <a:avLst/>
        </a:prstGeom>
      </xdr:spPr>
    </xdr:pic>
    <xdr:clientData/>
  </xdr:twoCellAnchor>
  <xdr:twoCellAnchor editAs="oneCell">
    <xdr:from>
      <xdr:col>3</xdr:col>
      <xdr:colOff>206375</xdr:colOff>
      <xdr:row>8</xdr:row>
      <xdr:rowOff>111125</xdr:rowOff>
    </xdr:from>
    <xdr:to>
      <xdr:col>10</xdr:col>
      <xdr:colOff>620712</xdr:colOff>
      <xdr:row>16</xdr:row>
      <xdr:rowOff>85527</xdr:rowOff>
    </xdr:to>
    <xdr:pic>
      <xdr:nvPicPr>
        <xdr:cNvPr id="9" name="Grafik 8">
          <a:extLst>
            <a:ext uri="{FF2B5EF4-FFF2-40B4-BE49-F238E27FC236}">
              <a16:creationId xmlns:a16="http://schemas.microsoft.com/office/drawing/2014/main" id="{45FEEB37-AEF8-4DD7-BB22-C898EC7AB36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6646525" y="1997075"/>
          <a:ext cx="7775575" cy="2019413"/>
        </a:xfrm>
        <a:prstGeom prst="rect">
          <a:avLst/>
        </a:prstGeom>
      </xdr:spPr>
    </xdr:pic>
    <xdr:clientData/>
  </xdr:twoCellAnchor>
  <xdr:twoCellAnchor>
    <xdr:from>
      <xdr:col>3</xdr:col>
      <xdr:colOff>496206</xdr:colOff>
      <xdr:row>17</xdr:row>
      <xdr:rowOff>26760</xdr:rowOff>
    </xdr:from>
    <xdr:to>
      <xdr:col>3</xdr:col>
      <xdr:colOff>952499</xdr:colOff>
      <xdr:row>18</xdr:row>
      <xdr:rowOff>198210</xdr:rowOff>
    </xdr:to>
    <xdr:sp macro="" textlink="">
      <xdr:nvSpPr>
        <xdr:cNvPr id="10" name="Pfeil: nach oben 9">
          <a:extLst>
            <a:ext uri="{FF2B5EF4-FFF2-40B4-BE49-F238E27FC236}">
              <a16:creationId xmlns:a16="http://schemas.microsoft.com/office/drawing/2014/main" id="{5BF25793-9931-DBD9-734B-ECA973A82043}"/>
            </a:ext>
          </a:extLst>
        </xdr:cNvPr>
        <xdr:cNvSpPr/>
      </xdr:nvSpPr>
      <xdr:spPr>
        <a:xfrm>
          <a:off x="16947242" y="4176939"/>
          <a:ext cx="456293" cy="375557"/>
        </a:xfrm>
        <a:prstGeom prst="up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3</xdr:col>
      <xdr:colOff>546099</xdr:colOff>
      <xdr:row>7</xdr:row>
      <xdr:rowOff>6350</xdr:rowOff>
    </xdr:from>
    <xdr:to>
      <xdr:col>3</xdr:col>
      <xdr:colOff>933449</xdr:colOff>
      <xdr:row>7</xdr:row>
      <xdr:rowOff>390525</xdr:rowOff>
    </xdr:to>
    <xdr:sp macro="" textlink="">
      <xdr:nvSpPr>
        <xdr:cNvPr id="11" name="Pfeil: nach unten 10">
          <a:extLst>
            <a:ext uri="{FF2B5EF4-FFF2-40B4-BE49-F238E27FC236}">
              <a16:creationId xmlns:a16="http://schemas.microsoft.com/office/drawing/2014/main" id="{B0F766BC-5628-D7EC-561B-5621D6CA05EE}"/>
            </a:ext>
          </a:extLst>
        </xdr:cNvPr>
        <xdr:cNvSpPr/>
      </xdr:nvSpPr>
      <xdr:spPr>
        <a:xfrm>
          <a:off x="16986249" y="1482725"/>
          <a:ext cx="387350" cy="3841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xdr:col>
      <xdr:colOff>4889210</xdr:colOff>
      <xdr:row>5</xdr:row>
      <xdr:rowOff>11834</xdr:rowOff>
    </xdr:from>
    <xdr:to>
      <xdr:col>1</xdr:col>
      <xdr:colOff>8198860</xdr:colOff>
      <xdr:row>6</xdr:row>
      <xdr:rowOff>53972</xdr:rowOff>
    </xdr:to>
    <xdr:sp macro="" textlink="">
      <xdr:nvSpPr>
        <xdr:cNvPr id="2" name="Pfeil: nach rechts 1">
          <a:extLst>
            <a:ext uri="{FF2B5EF4-FFF2-40B4-BE49-F238E27FC236}">
              <a16:creationId xmlns:a16="http://schemas.microsoft.com/office/drawing/2014/main" id="{4A1FD285-AD8F-4395-7424-E19AF2B61FA4}"/>
            </a:ext>
          </a:extLst>
        </xdr:cNvPr>
        <xdr:cNvSpPr/>
      </xdr:nvSpPr>
      <xdr:spPr>
        <a:xfrm>
          <a:off x="5726255" y="1316470"/>
          <a:ext cx="3309650" cy="244184"/>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xdr:col>
      <xdr:colOff>8689535</xdr:colOff>
      <xdr:row>5</xdr:row>
      <xdr:rowOff>13411</xdr:rowOff>
    </xdr:from>
    <xdr:to>
      <xdr:col>1</xdr:col>
      <xdr:colOff>12003949</xdr:colOff>
      <xdr:row>6</xdr:row>
      <xdr:rowOff>52374</xdr:rowOff>
    </xdr:to>
    <xdr:sp macro="" textlink="">
      <xdr:nvSpPr>
        <xdr:cNvPr id="5" name="Pfeil: nach rechts 4">
          <a:extLst>
            <a:ext uri="{FF2B5EF4-FFF2-40B4-BE49-F238E27FC236}">
              <a16:creationId xmlns:a16="http://schemas.microsoft.com/office/drawing/2014/main" id="{3A589D84-CE32-4EFE-9CDF-76F15E2F0CC3}"/>
            </a:ext>
          </a:extLst>
        </xdr:cNvPr>
        <xdr:cNvSpPr/>
      </xdr:nvSpPr>
      <xdr:spPr>
        <a:xfrm>
          <a:off x="9526580" y="1318047"/>
          <a:ext cx="3314414" cy="241009"/>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xdr:col>
      <xdr:colOff>12358109</xdr:colOff>
      <xdr:row>5</xdr:row>
      <xdr:rowOff>11040</xdr:rowOff>
    </xdr:from>
    <xdr:to>
      <xdr:col>3</xdr:col>
      <xdr:colOff>65086</xdr:colOff>
      <xdr:row>6</xdr:row>
      <xdr:rowOff>54766</xdr:rowOff>
    </xdr:to>
    <xdr:sp macro="" textlink="">
      <xdr:nvSpPr>
        <xdr:cNvPr id="6" name="Pfeil: nach rechts 5">
          <a:extLst>
            <a:ext uri="{FF2B5EF4-FFF2-40B4-BE49-F238E27FC236}">
              <a16:creationId xmlns:a16="http://schemas.microsoft.com/office/drawing/2014/main" id="{50DA5F0F-7448-4AAD-BEAB-B665435D3AE2}"/>
            </a:ext>
          </a:extLst>
        </xdr:cNvPr>
        <xdr:cNvSpPr/>
      </xdr:nvSpPr>
      <xdr:spPr>
        <a:xfrm>
          <a:off x="13195154" y="1315676"/>
          <a:ext cx="3304887" cy="245772"/>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19B60A-4A1C-4ADB-A0E9-72067A87B805}" name="TblFahrzeuge" displayName="TblFahrzeuge" ref="A4:J104" totalsRowShown="0" headerRowDxfId="36" dataDxfId="34" headerRowBorderDxfId="35" tableBorderDxfId="33" totalsRowBorderDxfId="32">
  <autoFilter ref="A4:J104" xr:uid="{0019B60A-4A1C-4ADB-A0E9-72067A87B805}"/>
  <tableColumns count="10">
    <tableColumn id="1" xr3:uid="{F225D195-DE16-42FC-AA6A-ACC4600253BF}" name="Index" dataDxfId="31"/>
    <tableColumn id="2" xr3:uid="{4F6BFE4F-B325-40EB-9428-58DDB371276A}" name="Fahrzeugklasse" dataDxfId="30" dataCellStyle="Notiz"/>
    <tableColumn id="3" xr3:uid="{8B6FBA00-CCA5-4582-8AB2-7A7E753DBB18}" name="Neu oder Bestand" dataDxfId="29" dataCellStyle="Notiz"/>
    <tableColumn id="4" xr3:uid="{2F81F773-DA12-4331-9520-4EAAC780C5CB}" name="Referenzpreis Dieselfahrzeug in Euro" dataDxfId="28" dataCellStyle="Notiz"/>
    <tableColumn id="5" xr3:uid="{9D10F73B-1574-409B-9C81-03047EB5F10D}" name="Angebotspreis H2 Fahrzeug in Euro" dataDxfId="27" dataCellStyle="Notiz"/>
    <tableColumn id="6" xr3:uid="{9088A914-3B07-47E1-A746-04B46521D6FD}" name="Beantragter Förderbetrag in Euro" dataDxfId="26" dataCellStyle="Notiz"/>
    <tableColumn id="7" xr3:uid="{60C7F8AE-6F6D-4909-AD0D-DD6F4769DA3A}" name="Förderquote zum Differenzbetrag" dataDxfId="25" dataCellStyle="Komma">
      <calculatedColumnFormula>IF((E5-D5)=0,0,IF(F5/(E5-D5)&gt;'Referenzwerte und Vorgaben'!$C$26,"Max. Förderquote = 80%!",F5/(E5-D5)))</calculatedColumnFormula>
    </tableColumn>
    <tableColumn id="8" xr3:uid="{7B31AE0F-5922-4E1E-B295-E6BDE363C8FF}" name="Förderbetrag kummulativ " dataDxfId="24" dataCellStyle="Währung">
      <calculatedColumnFormula>IF(0=TblFahrzeuge[[#This Row],[Förderquote zum Differenzbetrag]],0,IF(SUM($F$5:F5)&lt;='Referenzwerte und Vorgaben'!$C$18,SUM($F$5:F5),"Max. Förderbetrag überschritten"))</calculatedColumnFormula>
    </tableColumn>
    <tableColumn id="9" xr3:uid="{34ED0C1B-7740-484E-8F2B-DA9678833867}" name="Wasserstoffbedarf kummulativ" dataDxfId="23" dataCellStyle="Standard">
      <calculatedColumnFormula array="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calculatedColumnFormula>
    </tableColumn>
    <tableColumn id="11" xr3:uid="{064ADB40-2564-4FF6-88DE-F40815082909}" name="Eintrag Zulässig" dataDxfId="22">
      <calculatedColumnFormula>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F9&lt;=_xlfn.XLOOKUP(B9,'Referenzwerte und Vorgaben'!$A$2:$A$12,'Referenzwerte und Vorgaben'!$B$2:$B$12),
                         TblFahrzeuge[[#This Row],[Förderbetrag kummulativ ]]&lt;='Referenzwerte und Vorgaben'!$C$18,
                         TblFahrzeuge[[#This Row],[Wasserstoffbedarf kummulativ]]&lt;=('1_HRS Tankstelle Auswertung'!$E$15*'Referenzwerte und Vorgaben'!$C$22),
                         F5&lt;=_xlfn.XLOOKUP(B5,'Referenzwerte und Vorgaben'!$A$2:$A$12,'Referenzwerte und Vorgaben'!$B$2:$B$12)
                     ),
                     "ja",
                     "nein"
                 ),
             "")
         )
     )
)</calculatedColumnFormula>
    </tableColumn>
  </tableColumns>
  <tableStyleInfo name="Tabellenformat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58E3C-6FBD-D447-B39A-06EBF8B5F2E8}">
  <sheetPr codeName="Tabelle1"/>
  <dimension ref="B1:K35"/>
  <sheetViews>
    <sheetView tabSelected="1" topLeftCell="B1" zoomScale="110" zoomScaleNormal="110" workbookViewId="0">
      <selection activeCell="B15" sqref="B15"/>
    </sheetView>
  </sheetViews>
  <sheetFormatPr baseColWidth="10" defaultColWidth="11" defaultRowHeight="15.75" x14ac:dyDescent="0.5"/>
  <cols>
    <col min="1" max="1" width="11" style="74"/>
    <col min="2" max="2" width="187.5" style="74" customWidth="1"/>
    <col min="3" max="3" width="17.1875" style="74" customWidth="1"/>
    <col min="4" max="4" width="30.625" style="74" customWidth="1"/>
    <col min="5" max="16384" width="11" style="74"/>
  </cols>
  <sheetData>
    <row r="1" spans="2:11" ht="16.149999999999999" thickBot="1" x14ac:dyDescent="0.55000000000000004"/>
    <row r="2" spans="2:11" ht="18" x14ac:dyDescent="0.55000000000000004">
      <c r="B2" s="107" t="s">
        <v>0</v>
      </c>
      <c r="D2" s="93" t="s">
        <v>1</v>
      </c>
      <c r="E2" s="81"/>
      <c r="F2" s="81"/>
      <c r="G2" s="81"/>
      <c r="H2" s="81"/>
      <c r="I2" s="81"/>
      <c r="J2" s="81"/>
      <c r="K2" s="82"/>
    </row>
    <row r="3" spans="2:11" x14ac:dyDescent="0.5">
      <c r="B3" s="88"/>
      <c r="D3" s="83"/>
      <c r="K3" s="84"/>
    </row>
    <row r="4" spans="2:11" ht="34.5" customHeight="1" x14ac:dyDescent="0.5">
      <c r="B4" s="89" t="s">
        <v>71</v>
      </c>
      <c r="D4" s="83"/>
      <c r="K4" s="84"/>
    </row>
    <row r="5" spans="2:11" ht="18" customHeight="1" x14ac:dyDescent="0.5">
      <c r="B5" s="89"/>
      <c r="C5" s="80"/>
      <c r="D5" s="83"/>
      <c r="K5" s="84"/>
    </row>
    <row r="6" spans="2:11" x14ac:dyDescent="0.5">
      <c r="B6" s="90" t="s">
        <v>2</v>
      </c>
      <c r="D6" s="83"/>
      <c r="K6" s="84"/>
    </row>
    <row r="7" spans="2:11" x14ac:dyDescent="0.5">
      <c r="B7" s="89"/>
      <c r="D7" s="83"/>
      <c r="K7" s="84"/>
    </row>
    <row r="8" spans="2:11" ht="31.5" x14ac:dyDescent="0.5">
      <c r="B8" s="89" t="s">
        <v>3</v>
      </c>
      <c r="D8" s="83"/>
      <c r="K8" s="84"/>
    </row>
    <row r="9" spans="2:11" x14ac:dyDescent="0.5">
      <c r="B9" s="89"/>
      <c r="D9" s="83"/>
      <c r="K9" s="84"/>
    </row>
    <row r="10" spans="2:11" ht="47.25" x14ac:dyDescent="0.5">
      <c r="B10" s="89" t="s">
        <v>72</v>
      </c>
      <c r="D10" s="83"/>
      <c r="K10" s="84"/>
    </row>
    <row r="11" spans="2:11" x14ac:dyDescent="0.5">
      <c r="B11" s="89" t="s">
        <v>4</v>
      </c>
      <c r="D11" s="83"/>
      <c r="K11" s="84"/>
    </row>
    <row r="12" spans="2:11" x14ac:dyDescent="0.5">
      <c r="B12" s="89"/>
      <c r="D12" s="83"/>
      <c r="K12" s="84"/>
    </row>
    <row r="13" spans="2:11" ht="18" x14ac:dyDescent="0.55000000000000004">
      <c r="B13" s="108" t="s">
        <v>5</v>
      </c>
      <c r="D13" s="83"/>
      <c r="K13" s="84"/>
    </row>
    <row r="14" spans="2:11" x14ac:dyDescent="0.5">
      <c r="B14" s="89"/>
      <c r="D14" s="83"/>
      <c r="K14" s="84"/>
    </row>
    <row r="15" spans="2:11" x14ac:dyDescent="0.5">
      <c r="B15" s="89" t="s">
        <v>6</v>
      </c>
      <c r="D15" s="83"/>
      <c r="K15" s="84"/>
    </row>
    <row r="16" spans="2:11" x14ac:dyDescent="0.5">
      <c r="B16" s="89"/>
      <c r="D16" s="83"/>
      <c r="K16" s="84"/>
    </row>
    <row r="17" spans="2:11" x14ac:dyDescent="0.5">
      <c r="B17" s="89" t="s">
        <v>7</v>
      </c>
      <c r="D17" s="83"/>
      <c r="K17" s="84"/>
    </row>
    <row r="18" spans="2:11" x14ac:dyDescent="0.5">
      <c r="B18" s="89"/>
      <c r="D18" s="83"/>
      <c r="K18" s="84"/>
    </row>
    <row r="19" spans="2:11" ht="31.5" x14ac:dyDescent="0.5">
      <c r="B19" s="89" t="s">
        <v>8</v>
      </c>
      <c r="D19" s="83"/>
      <c r="K19" s="84"/>
    </row>
    <row r="20" spans="2:11" x14ac:dyDescent="0.5">
      <c r="B20" s="89"/>
      <c r="D20" s="83"/>
      <c r="K20" s="84"/>
    </row>
    <row r="21" spans="2:11" x14ac:dyDescent="0.5">
      <c r="B21" s="89" t="s">
        <v>9</v>
      </c>
      <c r="D21" s="83"/>
      <c r="K21" s="84"/>
    </row>
    <row r="22" spans="2:11" x14ac:dyDescent="0.5">
      <c r="B22" s="89"/>
      <c r="D22" s="83"/>
      <c r="K22" s="84"/>
    </row>
    <row r="23" spans="2:11" x14ac:dyDescent="0.5">
      <c r="B23" s="89" t="s">
        <v>10</v>
      </c>
      <c r="D23" s="83"/>
      <c r="K23" s="84"/>
    </row>
    <row r="24" spans="2:11" x14ac:dyDescent="0.5">
      <c r="B24" s="88"/>
      <c r="D24" s="83"/>
      <c r="K24" s="84"/>
    </row>
    <row r="25" spans="2:11" x14ac:dyDescent="0.5">
      <c r="B25" s="91"/>
      <c r="D25" s="83"/>
      <c r="K25" s="84"/>
    </row>
    <row r="26" spans="2:11" ht="16.149999999999999" thickBot="1" x14ac:dyDescent="0.55000000000000004">
      <c r="B26" s="92"/>
      <c r="D26" s="85"/>
      <c r="E26" s="86"/>
      <c r="F26" s="86"/>
      <c r="G26" s="86"/>
      <c r="H26" s="86"/>
      <c r="I26" s="86"/>
      <c r="J26" s="86"/>
      <c r="K26" s="87"/>
    </row>
    <row r="27" spans="2:11" x14ac:dyDescent="0.5">
      <c r="B27" s="73"/>
    </row>
    <row r="28" spans="2:11" x14ac:dyDescent="0.5">
      <c r="B28" s="73"/>
    </row>
    <row r="29" spans="2:11" x14ac:dyDescent="0.5">
      <c r="B29" s="73"/>
    </row>
    <row r="30" spans="2:11" x14ac:dyDescent="0.5">
      <c r="B30" s="73"/>
    </row>
    <row r="31" spans="2:11" x14ac:dyDescent="0.5">
      <c r="B31" s="73"/>
    </row>
    <row r="32" spans="2:11" x14ac:dyDescent="0.5">
      <c r="B32" s="73"/>
    </row>
    <row r="33" spans="2:2" x14ac:dyDescent="0.5">
      <c r="B33" s="73"/>
    </row>
    <row r="34" spans="2:2" x14ac:dyDescent="0.5">
      <c r="B34" s="73"/>
    </row>
    <row r="35" spans="2:2" x14ac:dyDescent="0.5">
      <c r="B35" s="73"/>
    </row>
  </sheetData>
  <sheetProtection algorithmName="SHA-512" hashValue="wOvSo/JijOykehmAEPhtNXVHRau8UhJ80xNiWNtdUQDgSwRvP4lFKsi8+ktXRQiT/6vGtPxmx4G9/1VKfmp5oQ==" saltValue="aIFMO+be9I2kFiZPjkLz8w==" spinCount="100000"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E38CC-7328-4242-973D-122C3AC1CC51}">
  <sheetPr codeName="Tabelle2"/>
  <dimension ref="B2:F25"/>
  <sheetViews>
    <sheetView zoomScale="84" zoomScaleNormal="84" workbookViewId="0">
      <selection activeCell="D6" sqref="D6"/>
    </sheetView>
  </sheetViews>
  <sheetFormatPr baseColWidth="10" defaultColWidth="11" defaultRowHeight="15.75" x14ac:dyDescent="0.5"/>
  <cols>
    <col min="1" max="1" width="15.875" style="2" customWidth="1"/>
    <col min="2" max="2" width="48.625" style="2" customWidth="1"/>
    <col min="3" max="3" width="28.875" style="2" customWidth="1"/>
    <col min="4" max="4" width="25.1875" style="2" customWidth="1"/>
    <col min="5" max="5" width="13.125" style="2" customWidth="1"/>
    <col min="6" max="6" width="30.5" style="2" customWidth="1"/>
    <col min="7" max="7" width="41.875" style="2" customWidth="1"/>
    <col min="8" max="8" width="31.875" style="2" customWidth="1"/>
    <col min="9" max="9" width="41.625" style="2" customWidth="1"/>
    <col min="10" max="10" width="35.6875" style="2" customWidth="1"/>
    <col min="11" max="11" width="35.375" style="2" customWidth="1"/>
    <col min="12" max="12" width="15.375" style="2" customWidth="1"/>
    <col min="13" max="16384" width="11" style="2"/>
  </cols>
  <sheetData>
    <row r="2" spans="2:6" ht="16.149999999999999" thickBot="1" x14ac:dyDescent="0.55000000000000004"/>
    <row r="3" spans="2:6" x14ac:dyDescent="0.5">
      <c r="B3" s="5" t="s">
        <v>11</v>
      </c>
      <c r="C3" s="29"/>
      <c r="D3" s="30"/>
    </row>
    <row r="4" spans="2:6" x14ac:dyDescent="0.5">
      <c r="B4" s="31"/>
      <c r="C4"/>
      <c r="D4" s="32"/>
    </row>
    <row r="5" spans="2:6" ht="16.149999999999999" thickBot="1" x14ac:dyDescent="0.55000000000000004">
      <c r="B5" s="33" t="s">
        <v>12</v>
      </c>
      <c r="C5" s="34"/>
      <c r="D5" s="35" t="s">
        <v>13</v>
      </c>
    </row>
    <row r="6" spans="2:6" x14ac:dyDescent="0.5">
      <c r="B6" s="31" t="s">
        <v>14</v>
      </c>
      <c r="C6"/>
      <c r="D6" s="58"/>
    </row>
    <row r="7" spans="2:6" x14ac:dyDescent="0.5">
      <c r="B7" s="36" t="s">
        <v>15</v>
      </c>
      <c r="C7" s="37"/>
      <c r="D7" s="59"/>
    </row>
    <row r="8" spans="2:6" x14ac:dyDescent="0.5">
      <c r="B8" s="31" t="s">
        <v>16</v>
      </c>
      <c r="C8"/>
      <c r="D8" s="60"/>
    </row>
    <row r="9" spans="2:6" ht="16.149999999999999" thickBot="1" x14ac:dyDescent="0.55000000000000004">
      <c r="B9" s="38" t="s">
        <v>17</v>
      </c>
      <c r="C9" s="39"/>
      <c r="D9" s="61"/>
    </row>
    <row r="11" spans="2:6" ht="16.149999999999999" thickBot="1" x14ac:dyDescent="0.55000000000000004"/>
    <row r="12" spans="2:6" x14ac:dyDescent="0.5">
      <c r="B12" s="5" t="s">
        <v>18</v>
      </c>
      <c r="C12" s="29"/>
      <c r="D12" s="29"/>
      <c r="E12" s="29"/>
      <c r="F12" s="30"/>
    </row>
    <row r="13" spans="2:6" x14ac:dyDescent="0.5">
      <c r="B13" s="31"/>
      <c r="C13"/>
      <c r="D13"/>
      <c r="E13"/>
      <c r="F13" s="32"/>
    </row>
    <row r="14" spans="2:6" x14ac:dyDescent="0.5">
      <c r="B14" s="40" t="s">
        <v>12</v>
      </c>
      <c r="C14" s="7" t="s">
        <v>19</v>
      </c>
      <c r="D14" s="7"/>
      <c r="E14" s="7" t="s">
        <v>13</v>
      </c>
      <c r="F14" s="41"/>
    </row>
    <row r="15" spans="2:6" x14ac:dyDescent="0.5">
      <c r="B15" s="31" t="s">
        <v>20</v>
      </c>
      <c r="C15" t="s">
        <v>21</v>
      </c>
      <c r="D15"/>
      <c r="E15">
        <f>D6+D7</f>
        <v>0</v>
      </c>
      <c r="F15" s="94" t="str">
        <f>IFERROR(IF(E15="","",IF(E15&lt;'Referenzwerte und Vorgaben'!B29,"Zu niedrig","OK")),"")</f>
        <v>Zu niedrig</v>
      </c>
    </row>
    <row r="16" spans="2:6" x14ac:dyDescent="0.5">
      <c r="B16" s="31" t="s">
        <v>22</v>
      </c>
      <c r="C16" t="s">
        <v>23</v>
      </c>
      <c r="D16"/>
      <c r="E16">
        <f>MAX(TblFahrzeuge[Wasserstoffbedarf kummulativ])</f>
        <v>0</v>
      </c>
      <c r="F16" s="95" t="str">
        <f>IFERROR(IF(E17="","",IF(E17&lt;'Referenzwerte und Vorgaben'!B22,"Weitere Fahrzeuge werden benötigt",IF(E17&gt;'Referenzwerte und Vorgaben'!C22,"Zu hoch","OK"))),"")</f>
        <v/>
      </c>
    </row>
    <row r="17" spans="2:6" x14ac:dyDescent="0.5">
      <c r="B17" s="36" t="s">
        <v>24</v>
      </c>
      <c r="C17" s="37" t="s">
        <v>25</v>
      </c>
      <c r="D17" s="37"/>
      <c r="E17" s="51" t="str">
        <f>IFERROR(E16/E15,"")</f>
        <v/>
      </c>
      <c r="F17" s="95" t="str">
        <f>IFERROR(IF(E17="","",IF(E17&lt;'Referenzwerte und Vorgaben'!B22,"Weitere Fahrzeuge werden benötigt",IF(E17&gt;'Referenzwerte und Vorgaben'!C22,"Zu hoch","OK"))),"")</f>
        <v/>
      </c>
    </row>
    <row r="18" spans="2:6" x14ac:dyDescent="0.5">
      <c r="B18" s="42" t="s">
        <v>26</v>
      </c>
      <c r="C18"/>
      <c r="D18"/>
      <c r="E18" s="43"/>
      <c r="F18" s="56"/>
    </row>
    <row r="19" spans="2:6" x14ac:dyDescent="0.5">
      <c r="B19" s="31" t="s">
        <v>27</v>
      </c>
      <c r="C19" t="s">
        <v>28</v>
      </c>
      <c r="D19"/>
      <c r="E19" s="52" t="str">
        <f>IFERROR(D8/D9,"")</f>
        <v/>
      </c>
      <c r="F19" s="95" t="str">
        <f>IFERROR(IF(E19="","",IF(E19&gt;'Referenzwerte und Vorgaben'!B26,"Zu hoch","OK")),"")</f>
        <v/>
      </c>
    </row>
    <row r="20" spans="2:6" x14ac:dyDescent="0.5">
      <c r="B20" s="31" t="s">
        <v>29</v>
      </c>
      <c r="C20" t="s">
        <v>30</v>
      </c>
      <c r="D20"/>
      <c r="E20" s="53">
        <f>D8</f>
        <v>0</v>
      </c>
      <c r="F20" s="95" t="str">
        <f>IFERROR(IF(E20="","",IF(E20&gt;'Referenzwerte und Vorgaben'!B18,"Zu hoch","OK")),"")</f>
        <v>OK</v>
      </c>
    </row>
    <row r="21" spans="2:6" x14ac:dyDescent="0.5">
      <c r="B21" s="31" t="s">
        <v>31</v>
      </c>
      <c r="C21" t="s">
        <v>32</v>
      </c>
      <c r="D21"/>
      <c r="E21" s="53">
        <f>SUM(TblFahrzeuge[Beantragter Förderbetrag in Euro])</f>
        <v>0</v>
      </c>
      <c r="F21" s="96" t="str">
        <f>IFERROR(IF(E21="","",IF(E21&gt;'Referenzwerte und Vorgaben'!C18,"Zu hoch","OK")),"")</f>
        <v>OK</v>
      </c>
    </row>
    <row r="22" spans="2:6" ht="16.149999999999999" thickBot="1" x14ac:dyDescent="0.55000000000000004">
      <c r="B22" s="54" t="s">
        <v>33</v>
      </c>
      <c r="C22" s="55" t="s">
        <v>34</v>
      </c>
      <c r="D22" s="55"/>
      <c r="E22" s="55">
        <f>COUNTIFS(TblFahrzeuge[Eintrag Zulässig],"nein")</f>
        <v>0</v>
      </c>
      <c r="F22" s="97" t="str">
        <f>IF(E22=0,"OK","Alle Fahrzeuge müssen gültig sein")</f>
        <v>OK</v>
      </c>
    </row>
    <row r="24" spans="2:6" ht="16.149999999999999" thickBot="1" x14ac:dyDescent="0.55000000000000004"/>
    <row r="25" spans="2:6" ht="16.149999999999999" thickBot="1" x14ac:dyDescent="0.55000000000000004">
      <c r="B25" s="8" t="s">
        <v>70</v>
      </c>
      <c r="C25" s="44"/>
      <c r="D25" s="44"/>
      <c r="E25" s="44"/>
      <c r="F25" s="20" t="str">
        <f>IFERROR(IF(AND(E15&gt;='Referenzwerte und Vorgaben'!B29,'1_HRS Tankstelle Auswertung'!E17&gt;='Referenzwerte und Vorgaben'!B22,'1_HRS Tankstelle Auswertung'!E17&lt;='Referenzwerte und Vorgaben'!C22,'1_HRS Tankstelle Auswertung'!E19&lt;='Referenzwerte und Vorgaben'!B26,'1_HRS Tankstelle Auswertung'!E20&lt;='Referenzwerte und Vorgaben'!B18,'1_HRS Tankstelle Auswertung'!E21&lt;='Referenzwerte und Vorgaben'!C18, E22=0),"Ja","Nein"),"")</f>
        <v>Nein</v>
      </c>
    </row>
  </sheetData>
  <sheetProtection algorithmName="SHA-512" hashValue="41/CmVvK+E6U0CCOcmaBVx8uakHqmqMnWPQzON9TtAo+fJ+SiO7X7sSUQbzJFDsytJVxzBnE4zh7aH8J69Kzgw==" saltValue="UmZcREGAM+u7bOb47ypmoA==" spinCount="100000" sheet="1" selectLockedCells="1"/>
  <phoneticPr fontId="9" type="noConversion"/>
  <conditionalFormatting sqref="F22">
    <cfRule type="expression" dxfId="10" priority="3">
      <formula>$E$22&gt;0</formula>
    </cfRule>
    <cfRule type="expression" dxfId="9" priority="4">
      <formula>$E$22=0</formula>
    </cfRule>
  </conditionalFormatting>
  <conditionalFormatting sqref="F25">
    <cfRule type="expression" dxfId="8" priority="1">
      <formula>$F$25="ja"</formula>
    </cfRule>
    <cfRule type="expression" dxfId="7" priority="2">
      <formula>$F$25="nein"</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81" id="{13B6F81B-95BC-4920-9801-E6CC746BFEFD}">
            <xm:f>$E$15&lt;'Referenzwerte und Vorgaben'!$B$29</xm:f>
            <x14:dxf>
              <fill>
                <patternFill>
                  <bgColor rgb="FFFFC7CE"/>
                </patternFill>
              </fill>
            </x14:dxf>
          </x14:cfRule>
          <x14:cfRule type="expression" priority="82" id="{F9A2C4F9-23F0-4471-B1B3-5FDD29C4CD09}">
            <xm:f>E15&gt;='Referenzwerte und Vorgaben'!B29</xm:f>
            <x14:dxf>
              <fill>
                <patternFill patternType="solid">
                  <bgColor rgb="FFC7EFCE"/>
                </patternFill>
              </fill>
            </x14:dxf>
          </x14:cfRule>
          <xm:sqref>F15</xm:sqref>
        </x14:conditionalFormatting>
        <x14:conditionalFormatting xmlns:xm="http://schemas.microsoft.com/office/excel/2006/main">
          <x14:cfRule type="expression" priority="11" id="{66A90D10-360A-49D0-B41F-81F1FF903F7A}">
            <xm:f>$E$17&gt;'Referenzwerte und Vorgaben'!$C$22</xm:f>
            <x14:dxf>
              <fill>
                <patternFill>
                  <bgColor rgb="FFFFC7CE"/>
                </patternFill>
              </fill>
            </x14:dxf>
          </x14:cfRule>
          <x14:cfRule type="expression" priority="14" id="{7CDFC394-8048-4C34-BEF5-245A39E937DA}">
            <xm:f>$E$17&lt;'Referenzwerte und Vorgaben'!$B$22</xm:f>
            <x14:dxf>
              <fill>
                <patternFill>
                  <bgColor rgb="FFFFC7CE"/>
                </patternFill>
              </fill>
            </x14:dxf>
          </x14:cfRule>
          <x14:cfRule type="expression" priority="15" id="{10390A70-EB5B-4B86-AF4A-CFFFCBBD81B4}">
            <xm:f>$E$17&gt;='Referenzwerte und Vorgaben'!$B$22</xm:f>
            <x14:dxf>
              <fill>
                <patternFill>
                  <bgColor rgb="FFC6EFCE"/>
                </patternFill>
              </fill>
            </x14:dxf>
          </x14:cfRule>
          <xm:sqref>F16:F17</xm:sqref>
        </x14:conditionalFormatting>
        <x14:conditionalFormatting xmlns:xm="http://schemas.microsoft.com/office/excel/2006/main">
          <x14:cfRule type="expression" priority="9" id="{ECBB542D-BA3D-4633-8262-0F884BB4A55D}">
            <xm:f>$E$19&gt;'Referenzwerte und Vorgaben'!$B$26</xm:f>
            <x14:dxf>
              <fill>
                <patternFill>
                  <bgColor rgb="FFFFC7CE"/>
                </patternFill>
              </fill>
            </x14:dxf>
          </x14:cfRule>
          <x14:cfRule type="expression" priority="10" id="{E87B3371-3528-424F-AC5E-55CBE9B30F2A}">
            <xm:f>$E$19&lt;='Referenzwerte und Vorgaben'!$B$26</xm:f>
            <x14:dxf>
              <fill>
                <patternFill>
                  <bgColor rgb="FFC6EFCE"/>
                </patternFill>
              </fill>
            </x14:dxf>
          </x14:cfRule>
          <xm:sqref>F19</xm:sqref>
        </x14:conditionalFormatting>
        <x14:conditionalFormatting xmlns:xm="http://schemas.microsoft.com/office/excel/2006/main">
          <x14:cfRule type="expression" priority="7" id="{6F375FE7-FA56-45AC-976F-FF535509A013}">
            <xm:f>$E$20&gt;'Referenzwerte und Vorgaben'!$B$18</xm:f>
            <x14:dxf>
              <fill>
                <patternFill>
                  <bgColor rgb="FFFFC7CE"/>
                </patternFill>
              </fill>
            </x14:dxf>
          </x14:cfRule>
          <x14:cfRule type="expression" priority="8" id="{5448705F-EC40-45E5-AED4-322ABD10DC98}">
            <xm:f>$E$20&lt;='Referenzwerte und Vorgaben'!$B$18</xm:f>
            <x14:dxf>
              <fill>
                <patternFill>
                  <bgColor rgb="FFC6EFCE"/>
                </patternFill>
              </fill>
            </x14:dxf>
          </x14:cfRule>
          <xm:sqref>F20</xm:sqref>
        </x14:conditionalFormatting>
        <x14:conditionalFormatting xmlns:xm="http://schemas.microsoft.com/office/excel/2006/main">
          <x14:cfRule type="expression" priority="5" id="{E8954E8A-0453-4414-9D87-504C017C840C}">
            <xm:f>$E$21&gt;'Referenzwerte und Vorgaben'!$C$18</xm:f>
            <x14:dxf>
              <fill>
                <patternFill>
                  <bgColor rgb="FFFFC7CE"/>
                </patternFill>
              </fill>
            </x14:dxf>
          </x14:cfRule>
          <x14:cfRule type="expression" priority="6" id="{EF3DD183-5008-4C57-A6FF-D17B85C175EF}">
            <xm:f>$E$21&lt;='Referenzwerte und Vorgaben'!$C$18</xm:f>
            <x14:dxf>
              <fill>
                <patternFill>
                  <bgColor rgb="FFC6EFCE"/>
                </patternFill>
              </fill>
            </x14:dxf>
          </x14:cfRule>
          <xm:sqref>F21</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07A6-A74F-B64A-BE3F-C98D58E46B83}">
  <sheetPr codeName="Tabelle3"/>
  <dimension ref="A1:M105"/>
  <sheetViews>
    <sheetView zoomScale="85" zoomScaleNormal="85" workbookViewId="0">
      <selection activeCell="E16" sqref="E16"/>
    </sheetView>
  </sheetViews>
  <sheetFormatPr baseColWidth="10" defaultColWidth="11" defaultRowHeight="15.75" customHeight="1" x14ac:dyDescent="0.5"/>
  <cols>
    <col min="1" max="1" width="15.875" style="2" customWidth="1"/>
    <col min="2" max="2" width="47.875" style="2" customWidth="1"/>
    <col min="3" max="3" width="16.6875" style="2" customWidth="1"/>
    <col min="4" max="4" width="32.375" style="26" customWidth="1"/>
    <col min="5" max="5" width="30.5" style="26" customWidth="1"/>
    <col min="6" max="6" width="28.875" style="27" customWidth="1"/>
    <col min="7" max="7" width="29" style="45" customWidth="1"/>
    <col min="8" max="8" width="18" style="49" customWidth="1"/>
    <col min="9" max="9" width="15.875" style="2" customWidth="1"/>
    <col min="10" max="10" width="16.5" style="2" customWidth="1"/>
    <col min="11" max="11" width="11" style="2"/>
    <col min="12" max="18" width="15.875" style="2" customWidth="1"/>
    <col min="19" max="16384" width="11" style="2"/>
  </cols>
  <sheetData>
    <row r="1" spans="1:13" x14ac:dyDescent="0.5">
      <c r="A1" s="2" t="s">
        <v>35</v>
      </c>
    </row>
    <row r="3" spans="1:13" x14ac:dyDescent="0.5"/>
    <row r="4" spans="1:13" ht="31.9" thickBot="1" x14ac:dyDescent="0.55000000000000004">
      <c r="A4" t="s">
        <v>36</v>
      </c>
      <c r="B4" s="98" t="s">
        <v>37</v>
      </c>
      <c r="C4" s="98" t="s">
        <v>38</v>
      </c>
      <c r="D4" s="99" t="s">
        <v>39</v>
      </c>
      <c r="E4" s="99" t="s">
        <v>40</v>
      </c>
      <c r="F4" s="100" t="s">
        <v>41</v>
      </c>
      <c r="G4" s="101" t="s">
        <v>42</v>
      </c>
      <c r="H4" s="102" t="s">
        <v>43</v>
      </c>
      <c r="I4" s="103" t="s">
        <v>44</v>
      </c>
      <c r="J4" s="75" t="s">
        <v>45</v>
      </c>
      <c r="L4" s="4"/>
      <c r="M4" s="4"/>
    </row>
    <row r="5" spans="1:13" x14ac:dyDescent="0.5">
      <c r="A5" s="7">
        <v>1</v>
      </c>
      <c r="B5" s="65"/>
      <c r="C5" s="66"/>
      <c r="D5" s="67"/>
      <c r="E5" s="67"/>
      <c r="F5" s="68"/>
      <c r="G5" s="63">
        <f>IF((E5-D5)=0,0,IF(F5/(E5-D5)&gt;'Referenzwerte und Vorgaben'!$C$26,"Max. Förderquote = 80%!",F5/(E5-D5)))</f>
        <v>0</v>
      </c>
      <c r="H5" s="64">
        <f>IF(0=TblFahrzeuge[[#This Row],[Förderquote zum Differenzbetrag]],0,IF(SUM($F$5:F5)&lt;='Referenzwerte und Vorgaben'!$C$18,SUM($F$5:F5),"Max. Förderbetrag überschritten"))</f>
        <v>0</v>
      </c>
      <c r="I5" cm="1">
        <f t="array" ref="I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F9&lt;=_xlfn.XLOOKUP(B9,'Referenzwerte und Vorgaben'!$A$2:$A$12,'Referenzwerte und Vorgaben'!$B$2:$B$12),
                         TblFahrzeuge[[#This Row],[Förderbetrag kummulativ ]]&lt;='Referenzwerte und Vorgaben'!$C$18,
                         TblFahrzeuge[[#This Row],[Wasserstoffbedarf kummulativ]]&lt;=('1_HRS Tankstelle Auswertung'!$E$15*'Referenzwerte und Vorgaben'!$C$22),
                         F5&lt;=_xlfn.XLOOKUP(B5,'Referenzwerte und Vorgaben'!$A$2:$A$12,'Referenzwerte und Vorgaben'!$B$2:$B$12)
                     ),
                     "ja",
                     "nein"
                 ),
             "")
         )
     )
)</f>
        <v/>
      </c>
    </row>
    <row r="6" spans="1:13" x14ac:dyDescent="0.5">
      <c r="A6" s="7">
        <v>2</v>
      </c>
      <c r="B6" s="69"/>
      <c r="C6" s="76"/>
      <c r="D6" s="77"/>
      <c r="E6" s="77"/>
      <c r="F6" s="70"/>
      <c r="G6" s="63">
        <f>IF((E6-D6)=0,0,IF(F6/(E6-D6)&gt;'Referenzwerte und Vorgaben'!$C$26,"Max. Förderquote = 80%!",F6/(E6-D6)))</f>
        <v>0</v>
      </c>
      <c r="H6" s="64">
        <f>IF(0=TblFahrzeuge[[#This Row],[Förderquote zum Differenzbetrag]],0,IF(SUM($F$5:F6)&lt;='Referenzwerte und Vorgaben'!$C$18,SUM($F$5:F6),"Max. Förderbetrag überschritten"))</f>
        <v>0</v>
      </c>
      <c r="I6" cm="1">
        <f t="array" ref="I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F10&lt;=_xlfn.XLOOKUP(B10,'Referenzwerte und Vorgaben'!$A$2:$A$12,'Referenzwerte und Vorgaben'!$B$2:$B$12),
                         TblFahrzeuge[[#This Row],[Förderbetrag kummulativ ]]&lt;='Referenzwerte und Vorgaben'!$C$18,
                         TblFahrzeuge[[#This Row],[Wasserstoffbedarf kummulativ]]&lt;=('1_HRS Tankstelle Auswertung'!$E$15*'Referenzwerte und Vorgaben'!$C$22),
                         F6&lt;=_xlfn.XLOOKUP(B6,'Referenzwerte und Vorgaben'!$A$2:$A$12,'Referenzwerte und Vorgaben'!$B$2:$B$12)
                     ),
                     "ja",
                     "nein"
                 ),
             "")
         )
     )
)</f>
        <v/>
      </c>
    </row>
    <row r="7" spans="1:13" ht="15.75" customHeight="1" x14ac:dyDescent="0.5">
      <c r="A7" s="7">
        <v>3</v>
      </c>
      <c r="B7" s="69"/>
      <c r="C7" s="76"/>
      <c r="D7" s="77"/>
      <c r="E7" s="77"/>
      <c r="F7" s="70"/>
      <c r="G7" s="63">
        <f>IF((E7-D7)=0,0,IF(F7/(E7-D7)&gt;'Referenzwerte und Vorgaben'!$C$26,"Max. Förderquote = 80%!",F7/(E7-D7)))</f>
        <v>0</v>
      </c>
      <c r="H7" s="64">
        <f>IF(0=TblFahrzeuge[[#This Row],[Förderquote zum Differenzbetrag]],0,IF(SUM($F$5:F7)&lt;='Referenzwerte und Vorgaben'!$C$18,SUM($F$5:F7),"Max. Förderbetrag überschritten"))</f>
        <v>0</v>
      </c>
      <c r="I7" cm="1">
        <f t="array" ref="I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F11&lt;=_xlfn.XLOOKUP(B11,'Referenzwerte und Vorgaben'!$A$2:$A$12,'Referenzwerte und Vorgaben'!$B$2:$B$12),
                         TblFahrzeuge[[#This Row],[Förderbetrag kummulativ ]]&lt;='Referenzwerte und Vorgaben'!$C$18,
                         TblFahrzeuge[[#This Row],[Wasserstoffbedarf kummulativ]]&lt;=('1_HRS Tankstelle Auswertung'!$E$15*'Referenzwerte und Vorgaben'!$C$22),
                         F7&lt;=_xlfn.XLOOKUP(B7,'Referenzwerte und Vorgaben'!$A$2:$A$12,'Referenzwerte und Vorgaben'!$B$2:$B$12)
                     ),
                     "ja",
                     "nein"
                 ),
             "")
         )
     )
)</f>
        <v/>
      </c>
    </row>
    <row r="8" spans="1:13" ht="15.75" customHeight="1" x14ac:dyDescent="0.5">
      <c r="A8" s="7">
        <v>4</v>
      </c>
      <c r="B8" s="69"/>
      <c r="C8" s="76"/>
      <c r="D8" s="77"/>
      <c r="E8" s="77"/>
      <c r="F8" s="70"/>
      <c r="G8" s="63">
        <f>IF((E8-D8)=0,0,IF(F8/(E8-D8)&gt;'Referenzwerte und Vorgaben'!$C$26,"Max. Förderquote = 80%!",F8/(E8-D8)))</f>
        <v>0</v>
      </c>
      <c r="H8" s="64">
        <f>IF(0=TblFahrzeuge[[#This Row],[Förderquote zum Differenzbetrag]],0,IF(SUM($F$5:F8)&lt;='Referenzwerte und Vorgaben'!$C$18,SUM($F$5:F8),"Max. Förderbetrag überschritten"))</f>
        <v>0</v>
      </c>
      <c r="I8" cm="1">
        <f t="array" ref="I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F12&lt;=_xlfn.XLOOKUP(B12,'Referenzwerte und Vorgaben'!$A$2:$A$12,'Referenzwerte und Vorgaben'!$B$2:$B$12),
                         TblFahrzeuge[[#This Row],[Förderbetrag kummulativ ]]&lt;='Referenzwerte und Vorgaben'!$C$18,
                         TblFahrzeuge[[#This Row],[Wasserstoffbedarf kummulativ]]&lt;=('1_HRS Tankstelle Auswertung'!$E$15*'Referenzwerte und Vorgaben'!$C$22),
                         F8&lt;=_xlfn.XLOOKUP(B8,'Referenzwerte und Vorgaben'!$A$2:$A$12,'Referenzwerte und Vorgaben'!$B$2:$B$12)
                     ),
                     "ja",
                     "nein"
                 ),
             "")
         )
     )
)</f>
        <v/>
      </c>
    </row>
    <row r="9" spans="1:13" ht="15.75" customHeight="1" x14ac:dyDescent="0.5">
      <c r="A9" s="7">
        <v>5</v>
      </c>
      <c r="B9" s="69"/>
      <c r="C9" s="76"/>
      <c r="D9" s="77"/>
      <c r="E9" s="77"/>
      <c r="F9" s="70"/>
      <c r="G9" s="63">
        <f>IF((E9-D9)=0,0,IF(F9/(E9-D9)&gt;'Referenzwerte und Vorgaben'!$C$26,"Max. Förderquote = 80%!",F9/(E9-D9)))</f>
        <v>0</v>
      </c>
      <c r="H9" s="64">
        <f>IF(0=TblFahrzeuge[[#This Row],[Förderquote zum Differenzbetrag]],0,IF(SUM($F$5:F9)&lt;='Referenzwerte und Vorgaben'!$C$18,SUM($F$5:F9),"Max. Förderbetrag überschritten"))</f>
        <v>0</v>
      </c>
      <c r="I9" cm="1">
        <f t="array" ref="I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F13&lt;=_xlfn.XLOOKUP(B13,'Referenzwerte und Vorgaben'!$A$2:$A$12,'Referenzwerte und Vorgaben'!$B$2:$B$12),
                         TblFahrzeuge[[#This Row],[Förderbetrag kummulativ ]]&lt;='Referenzwerte und Vorgaben'!$C$18,
                         TblFahrzeuge[[#This Row],[Wasserstoffbedarf kummulativ]]&lt;=('1_HRS Tankstelle Auswertung'!$E$15*'Referenzwerte und Vorgaben'!$C$22),
                         F9&lt;=_xlfn.XLOOKUP(B9,'Referenzwerte und Vorgaben'!$A$2:$A$12,'Referenzwerte und Vorgaben'!$B$2:$B$12)
                     ),
                     "ja",
                     "nein"
                 ),
             "")
         )
     )
)</f>
        <v/>
      </c>
    </row>
    <row r="10" spans="1:13" ht="15.75" customHeight="1" x14ac:dyDescent="0.5">
      <c r="A10" s="7">
        <v>6</v>
      </c>
      <c r="B10" s="69"/>
      <c r="C10" s="76"/>
      <c r="D10" s="77"/>
      <c r="E10" s="77"/>
      <c r="F10" s="70"/>
      <c r="G10" s="63">
        <f>IF((E10-D10)=0,0,IF(F10/(E10-D10)&gt;'Referenzwerte und Vorgaben'!$C$26,"Max. Förderquote = 80%!",F10/(E10-D10)))</f>
        <v>0</v>
      </c>
      <c r="H10" s="64">
        <f>IF(0=TblFahrzeuge[[#This Row],[Förderquote zum Differenzbetrag]],0,IF(SUM($F$5:F10)&lt;='Referenzwerte und Vorgaben'!$C$18,SUM($F$5:F10),"Max. Förderbetrag überschritten"))</f>
        <v>0</v>
      </c>
      <c r="I10" cm="1">
        <f t="array" ref="I1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F14&lt;=_xlfn.XLOOKUP(B14,'Referenzwerte und Vorgaben'!$A$2:$A$12,'Referenzwerte und Vorgaben'!$B$2:$B$12),
                         TblFahrzeuge[[#This Row],[Förderbetrag kummulativ ]]&lt;='Referenzwerte und Vorgaben'!$C$18,
                         TblFahrzeuge[[#This Row],[Wasserstoffbedarf kummulativ]]&lt;=('1_HRS Tankstelle Auswertung'!$E$15*'Referenzwerte und Vorgaben'!$C$22),
                         F10&lt;=_xlfn.XLOOKUP(B10,'Referenzwerte und Vorgaben'!$A$2:$A$12,'Referenzwerte und Vorgaben'!$B$2:$B$12)
                     ),
                     "ja",
                     "nein"
                 ),
             "")
         )
     )
)</f>
        <v/>
      </c>
    </row>
    <row r="11" spans="1:13" ht="15.75" customHeight="1" x14ac:dyDescent="0.5">
      <c r="A11" s="7">
        <v>7</v>
      </c>
      <c r="B11" s="79"/>
      <c r="C11" s="76"/>
      <c r="D11" s="77"/>
      <c r="E11" s="77"/>
      <c r="F11" s="70"/>
      <c r="G11" s="63">
        <f>IF((E11-D11)=0,0,IF(F11/(E11-D11)&gt;'Referenzwerte und Vorgaben'!$C$26,"Max. Förderquote = 80%!",F11/(E11-D11)))</f>
        <v>0</v>
      </c>
      <c r="H11" s="64">
        <f>IF(0=TblFahrzeuge[[#This Row],[Förderquote zum Differenzbetrag]],0,IF(SUM($F$5:F11)&lt;='Referenzwerte und Vorgaben'!$C$18,SUM($F$5:F11),"Max. Förderbetrag überschritten"))</f>
        <v>0</v>
      </c>
      <c r="I11" cm="1">
        <f t="array" ref="I1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F15&lt;=_xlfn.XLOOKUP(B15,'Referenzwerte und Vorgaben'!$A$2:$A$12,'Referenzwerte und Vorgaben'!$B$2:$B$12),
                         TblFahrzeuge[[#This Row],[Förderbetrag kummulativ ]]&lt;='Referenzwerte und Vorgaben'!$C$18,
                         TblFahrzeuge[[#This Row],[Wasserstoffbedarf kummulativ]]&lt;=('1_HRS Tankstelle Auswertung'!$E$15*'Referenzwerte und Vorgaben'!$C$22),
                         F11&lt;=_xlfn.XLOOKUP(B11,'Referenzwerte und Vorgaben'!$A$2:$A$12,'Referenzwerte und Vorgaben'!$B$2:$B$12)
                     ),
                     "ja",
                     "nein"
                 ),
             "")
         )
     )
)</f>
        <v/>
      </c>
    </row>
    <row r="12" spans="1:13" ht="15.75" customHeight="1" x14ac:dyDescent="0.5">
      <c r="A12" s="7">
        <v>8</v>
      </c>
      <c r="B12" s="79"/>
      <c r="C12" s="76"/>
      <c r="D12" s="77"/>
      <c r="E12" s="77"/>
      <c r="F12" s="70"/>
      <c r="G12" s="63">
        <f>IF((E12-D12)=0,0,IF(F12/(E12-D12)&gt;'Referenzwerte und Vorgaben'!$C$26,"Max. Förderquote = 80%!",F12/(E12-D12)))</f>
        <v>0</v>
      </c>
      <c r="H12" s="64">
        <f>IF(0=TblFahrzeuge[[#This Row],[Förderquote zum Differenzbetrag]],0,IF(SUM($F$5:F12)&lt;='Referenzwerte und Vorgaben'!$C$18,SUM($F$5:F12),"Max. Förderbetrag überschritten"))</f>
        <v>0</v>
      </c>
      <c r="I12" cm="1">
        <f t="array" ref="I1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F16&lt;=_xlfn.XLOOKUP(B16,'Referenzwerte und Vorgaben'!$A$2:$A$12,'Referenzwerte und Vorgaben'!$B$2:$B$12),
                         TblFahrzeuge[[#This Row],[Förderbetrag kummulativ ]]&lt;='Referenzwerte und Vorgaben'!$C$18,
                         TblFahrzeuge[[#This Row],[Wasserstoffbedarf kummulativ]]&lt;=('1_HRS Tankstelle Auswertung'!$E$15*'Referenzwerte und Vorgaben'!$C$22),
                         F12&lt;=_xlfn.XLOOKUP(B12,'Referenzwerte und Vorgaben'!$A$2:$A$12,'Referenzwerte und Vorgaben'!$B$2:$B$12)
                     ),
                     "ja",
                     "nein"
                 ),
             "")
         )
     )
)</f>
        <v/>
      </c>
    </row>
    <row r="13" spans="1:13" ht="15.75" customHeight="1" x14ac:dyDescent="0.5">
      <c r="A13" s="7">
        <v>9</v>
      </c>
      <c r="B13" s="79"/>
      <c r="C13" s="76"/>
      <c r="D13" s="77"/>
      <c r="E13" s="77"/>
      <c r="F13" s="70"/>
      <c r="G13" s="63">
        <f>IF((E13-D13)=0,0,IF(F13/(E13-D13)&gt;'Referenzwerte und Vorgaben'!$C$26,"Max. Förderquote = 80%!",F13/(E13-D13)))</f>
        <v>0</v>
      </c>
      <c r="H13" s="64">
        <f>IF(0=TblFahrzeuge[[#This Row],[Förderquote zum Differenzbetrag]],0,IF(SUM($F$5:F13)&lt;='Referenzwerte und Vorgaben'!$C$18,SUM($F$5:F13),"Max. Förderbetrag überschritten"))</f>
        <v>0</v>
      </c>
      <c r="I13" cm="1">
        <f t="array" ref="I1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F17&lt;=_xlfn.XLOOKUP(B17,'Referenzwerte und Vorgaben'!$A$2:$A$12,'Referenzwerte und Vorgaben'!$B$2:$B$12),
                         TblFahrzeuge[[#This Row],[Förderbetrag kummulativ ]]&lt;='Referenzwerte und Vorgaben'!$C$18,
                         TblFahrzeuge[[#This Row],[Wasserstoffbedarf kummulativ]]&lt;=('1_HRS Tankstelle Auswertung'!$E$15*'Referenzwerte und Vorgaben'!$C$22),
                         F13&lt;=_xlfn.XLOOKUP(B13,'Referenzwerte und Vorgaben'!$A$2:$A$12,'Referenzwerte und Vorgaben'!$B$2:$B$12)
                     ),
                     "ja",
                     "nein"
                 ),
             "")
         )
     )
)</f>
        <v/>
      </c>
    </row>
    <row r="14" spans="1:13" ht="15.75" customHeight="1" x14ac:dyDescent="0.5">
      <c r="A14" s="7">
        <v>10</v>
      </c>
      <c r="B14" s="79"/>
      <c r="C14" s="76"/>
      <c r="D14" s="77"/>
      <c r="E14" s="77"/>
      <c r="F14" s="70"/>
      <c r="G14" s="63">
        <f>IF((E14-D14)=0,0,IF(F14/(E14-D14)&gt;'Referenzwerte und Vorgaben'!$C$26,"Max. Förderquote = 80%!",F14/(E14-D14)))</f>
        <v>0</v>
      </c>
      <c r="H14" s="64">
        <f>IF(0=TblFahrzeuge[[#This Row],[Förderquote zum Differenzbetrag]],0,IF(SUM($F$5:F14)&lt;='Referenzwerte und Vorgaben'!$C$18,SUM($F$5:F14),"Max. Förderbetrag überschritten"))</f>
        <v>0</v>
      </c>
      <c r="I14" s="78" cm="1">
        <f t="array" ref="I1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F18&lt;=_xlfn.XLOOKUP(B18,'Referenzwerte und Vorgaben'!$A$2:$A$12,'Referenzwerte und Vorgaben'!$B$2:$B$12),
                         TblFahrzeuge[[#This Row],[Förderbetrag kummulativ ]]&lt;='Referenzwerte und Vorgaben'!$C$18,
                         TblFahrzeuge[[#This Row],[Wasserstoffbedarf kummulativ]]&lt;=('1_HRS Tankstelle Auswertung'!$E$15*'Referenzwerte und Vorgaben'!$C$22),
                         F14&lt;=_xlfn.XLOOKUP(B14,'Referenzwerte und Vorgaben'!$A$2:$A$12,'Referenzwerte und Vorgaben'!$B$2:$B$12)
                     ),
                     "ja",
                     "nein"
                 ),
             "")
         )
     )
)</f>
        <v/>
      </c>
    </row>
    <row r="15" spans="1:13" ht="15.75" customHeight="1" x14ac:dyDescent="0.5">
      <c r="A15" s="7">
        <v>11</v>
      </c>
      <c r="B15" s="79"/>
      <c r="C15" s="76"/>
      <c r="D15" s="77"/>
      <c r="E15" s="77"/>
      <c r="F15" s="70"/>
      <c r="G15" s="63">
        <f>IF((E15-D15)=0,0,IF(F15/(E15-D15)&gt;'Referenzwerte und Vorgaben'!$C$26,"Max. Förderquote = 80%!",F15/(E15-D15)))</f>
        <v>0</v>
      </c>
      <c r="H15" s="64">
        <f>IF(0=TblFahrzeuge[[#This Row],[Förderquote zum Differenzbetrag]],0,IF(SUM($F$5:F15)&lt;='Referenzwerte und Vorgaben'!$C$18,SUM($F$5:F15),"Max. Förderbetrag überschritten"))</f>
        <v>0</v>
      </c>
      <c r="I15" cm="1">
        <f t="array" ref="I1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F19&lt;=_xlfn.XLOOKUP(B19,'Referenzwerte und Vorgaben'!$A$2:$A$12,'Referenzwerte und Vorgaben'!$B$2:$B$12),
                         TblFahrzeuge[[#This Row],[Förderbetrag kummulativ ]]&lt;='Referenzwerte und Vorgaben'!$C$18,
                         TblFahrzeuge[[#This Row],[Wasserstoffbedarf kummulativ]]&lt;=('1_HRS Tankstelle Auswertung'!$E$15*'Referenzwerte und Vorgaben'!$C$22),
                         F15&lt;=_xlfn.XLOOKUP(B15,'Referenzwerte und Vorgaben'!$A$2:$A$12,'Referenzwerte und Vorgaben'!$B$2:$B$12)
                     ),
                     "ja",
                     "nein"
                 ),
             "")
         )
     )
)</f>
        <v/>
      </c>
    </row>
    <row r="16" spans="1:13" ht="15.75" customHeight="1" x14ac:dyDescent="0.5">
      <c r="A16" s="7">
        <v>12</v>
      </c>
      <c r="B16" s="79"/>
      <c r="C16" s="76"/>
      <c r="D16" s="77"/>
      <c r="E16" s="77"/>
      <c r="F16" s="70"/>
      <c r="G16" s="63">
        <f>IF((E16-D16)=0,0,IF(F16/(E16-D16)&gt;'Referenzwerte und Vorgaben'!$C$26,"Max. Förderquote = 80%!",F16/(E16-D16)))</f>
        <v>0</v>
      </c>
      <c r="H16" s="64">
        <f>IF(0=TblFahrzeuge[[#This Row],[Förderquote zum Differenzbetrag]],0,IF(SUM($F$5:F16)&lt;='Referenzwerte und Vorgaben'!$C$18,SUM($F$5:F16),"Max. Förderbetrag überschritten"))</f>
        <v>0</v>
      </c>
      <c r="I16" cm="1">
        <f t="array" ref="I1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F20&lt;=_xlfn.XLOOKUP(B20,'Referenzwerte und Vorgaben'!$A$2:$A$12,'Referenzwerte und Vorgaben'!$B$2:$B$12),
                         TblFahrzeuge[[#This Row],[Förderbetrag kummulativ ]]&lt;='Referenzwerte und Vorgaben'!$C$18,
                         TblFahrzeuge[[#This Row],[Wasserstoffbedarf kummulativ]]&lt;=('1_HRS Tankstelle Auswertung'!$E$15*'Referenzwerte und Vorgaben'!$C$22),
                         F16&lt;=_xlfn.XLOOKUP(B16,'Referenzwerte und Vorgaben'!$A$2:$A$12,'Referenzwerte und Vorgaben'!$B$2:$B$12)
                     ),
                     "ja",
                     "nein"
                 ),
             "")
         )
     )
)</f>
        <v/>
      </c>
    </row>
    <row r="17" spans="1:10" ht="15.75" customHeight="1" x14ac:dyDescent="0.5">
      <c r="A17" s="7">
        <v>13</v>
      </c>
      <c r="B17" s="79"/>
      <c r="C17" s="76"/>
      <c r="D17" s="77"/>
      <c r="E17" s="77"/>
      <c r="F17" s="70"/>
      <c r="G17" s="63">
        <f>IF((E17-D17)=0,0,IF(F17/(E17-D17)&gt;'Referenzwerte und Vorgaben'!$C$26,"Max. Förderquote = 80%!",F17/(E17-D17)))</f>
        <v>0</v>
      </c>
      <c r="H17" s="64">
        <f>IF(0=TblFahrzeuge[[#This Row],[Förderquote zum Differenzbetrag]],0,IF(SUM($F$5:F17)&lt;='Referenzwerte und Vorgaben'!$C$18,SUM($F$5:F17),"Max. Förderbetrag überschritten"))</f>
        <v>0</v>
      </c>
      <c r="I17" cm="1">
        <f t="array" ref="I1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F21&lt;=_xlfn.XLOOKUP(B21,'Referenzwerte und Vorgaben'!$A$2:$A$12,'Referenzwerte und Vorgaben'!$B$2:$B$12),
                         TblFahrzeuge[[#This Row],[Förderbetrag kummulativ ]]&lt;='Referenzwerte und Vorgaben'!$C$18,
                         TblFahrzeuge[[#This Row],[Wasserstoffbedarf kummulativ]]&lt;=('1_HRS Tankstelle Auswertung'!$E$15*'Referenzwerte und Vorgaben'!$C$22),
                         F17&lt;=_xlfn.XLOOKUP(B17,'Referenzwerte und Vorgaben'!$A$2:$A$12,'Referenzwerte und Vorgaben'!$B$2:$B$12)
                     ),
                     "ja",
                     "nein"
                 ),
             "")
         )
     )
)</f>
        <v/>
      </c>
    </row>
    <row r="18" spans="1:10" ht="15.75" customHeight="1" x14ac:dyDescent="0.5">
      <c r="A18" s="7">
        <v>14</v>
      </c>
      <c r="B18" s="79"/>
      <c r="C18" s="76"/>
      <c r="D18" s="77"/>
      <c r="E18" s="77"/>
      <c r="F18" s="70"/>
      <c r="G18" s="63">
        <f>IF((E18-D18)=0,0,IF(F18/(E18-D18)&gt;'Referenzwerte und Vorgaben'!$C$26,"Max. Förderquote = 80%!",F18/(E18-D18)))</f>
        <v>0</v>
      </c>
      <c r="H18" s="64">
        <f>IF(0=TblFahrzeuge[[#This Row],[Förderquote zum Differenzbetrag]],0,IF(SUM($F$5:F18)&lt;='Referenzwerte und Vorgaben'!$C$18,SUM($F$5:F18),"Max. Förderbetrag überschritten"))</f>
        <v>0</v>
      </c>
      <c r="I18" cm="1">
        <f t="array" ref="I1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F22&lt;=_xlfn.XLOOKUP(B22,'Referenzwerte und Vorgaben'!$A$2:$A$12,'Referenzwerte und Vorgaben'!$B$2:$B$12),
                         TblFahrzeuge[[#This Row],[Förderbetrag kummulativ ]]&lt;='Referenzwerte und Vorgaben'!$C$18,
                         TblFahrzeuge[[#This Row],[Wasserstoffbedarf kummulativ]]&lt;=('1_HRS Tankstelle Auswertung'!$E$15*'Referenzwerte und Vorgaben'!$C$22),
                         F18&lt;=_xlfn.XLOOKUP(B18,'Referenzwerte und Vorgaben'!$A$2:$A$12,'Referenzwerte und Vorgaben'!$B$2:$B$12)
                     ),
                     "ja",
                     "nein"
                 ),
             "")
         )
     )
)</f>
        <v/>
      </c>
    </row>
    <row r="19" spans="1:10" ht="15.75" customHeight="1" x14ac:dyDescent="0.5">
      <c r="A19" s="7">
        <v>15</v>
      </c>
      <c r="B19" s="79"/>
      <c r="C19" s="76"/>
      <c r="D19" s="77"/>
      <c r="E19" s="77"/>
      <c r="F19" s="70"/>
      <c r="G19" s="63">
        <f>IF((E19-D19)=0,0,IF(F19/(E19-D19)&gt;'Referenzwerte und Vorgaben'!$C$26,"Max. Förderquote = 80%!",F19/(E19-D19)))</f>
        <v>0</v>
      </c>
      <c r="H19" s="64">
        <f>IF(0=TblFahrzeuge[[#This Row],[Förderquote zum Differenzbetrag]],0,IF(SUM($F$5:F19)&lt;='Referenzwerte und Vorgaben'!$C$18,SUM($F$5:F19),"Max. Förderbetrag überschritten"))</f>
        <v>0</v>
      </c>
      <c r="I19" cm="1">
        <f t="array" ref="I1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F23&lt;=_xlfn.XLOOKUP(B23,'Referenzwerte und Vorgaben'!$A$2:$A$12,'Referenzwerte und Vorgaben'!$B$2:$B$12),
                         TblFahrzeuge[[#This Row],[Förderbetrag kummulativ ]]&lt;='Referenzwerte und Vorgaben'!$C$18,
                         TblFahrzeuge[[#This Row],[Wasserstoffbedarf kummulativ]]&lt;=('1_HRS Tankstelle Auswertung'!$E$15*'Referenzwerte und Vorgaben'!$C$22),
                         F19&lt;=_xlfn.XLOOKUP(B19,'Referenzwerte und Vorgaben'!$A$2:$A$12,'Referenzwerte und Vorgaben'!$B$2:$B$12)
                     ),
                     "ja",
                     "nein"
                 ),
             "")
         )
     )
)</f>
        <v/>
      </c>
    </row>
    <row r="20" spans="1:10" ht="15.75" customHeight="1" x14ac:dyDescent="0.5">
      <c r="A20" s="7">
        <v>16</v>
      </c>
      <c r="B20" s="79"/>
      <c r="C20" s="76"/>
      <c r="D20" s="77"/>
      <c r="E20" s="77"/>
      <c r="F20" s="70"/>
      <c r="G20" s="63">
        <f>IF((E20-D20)=0,0,IF(F20/(E20-D20)&gt;'Referenzwerte und Vorgaben'!$C$26,"Max. Förderquote = 80%!",F20/(E20-D20)))</f>
        <v>0</v>
      </c>
      <c r="H20" s="64">
        <f>IF(0=TblFahrzeuge[[#This Row],[Förderquote zum Differenzbetrag]],0,IF(SUM($F$5:F20)&lt;='Referenzwerte und Vorgaben'!$C$18,SUM($F$5:F20),"Max. Förderbetrag überschritten"))</f>
        <v>0</v>
      </c>
      <c r="I20" cm="1">
        <f t="array" ref="I2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F24&lt;=_xlfn.XLOOKUP(B24,'Referenzwerte und Vorgaben'!$A$2:$A$12,'Referenzwerte und Vorgaben'!$B$2:$B$12),
                         TblFahrzeuge[[#This Row],[Förderbetrag kummulativ ]]&lt;='Referenzwerte und Vorgaben'!$C$18,
                         TblFahrzeuge[[#This Row],[Wasserstoffbedarf kummulativ]]&lt;=('1_HRS Tankstelle Auswertung'!$E$15*'Referenzwerte und Vorgaben'!$C$22),
                         F20&lt;=_xlfn.XLOOKUP(B20,'Referenzwerte und Vorgaben'!$A$2:$A$12,'Referenzwerte und Vorgaben'!$B$2:$B$12)
                     ),
                     "ja",
                     "nein"
                 ),
             "")
         )
     )
)</f>
        <v/>
      </c>
    </row>
    <row r="21" spans="1:10" ht="15.75" customHeight="1" x14ac:dyDescent="0.5">
      <c r="A21" s="7">
        <v>17</v>
      </c>
      <c r="B21" s="79"/>
      <c r="C21" s="76"/>
      <c r="D21" s="77"/>
      <c r="E21" s="77"/>
      <c r="F21" s="70"/>
      <c r="G21" s="63">
        <f>IF((E21-D21)=0,0,IF(F21/(E21-D21)&gt;'Referenzwerte und Vorgaben'!$C$26,"Max. Förderquote = 80%!",F21/(E21-D21)))</f>
        <v>0</v>
      </c>
      <c r="H21" s="64">
        <f>IF(0=TblFahrzeuge[[#This Row],[Förderquote zum Differenzbetrag]],0,IF(SUM($F$5:F21)&lt;='Referenzwerte und Vorgaben'!$C$18,SUM($F$5:F21),"Max. Förderbetrag überschritten"))</f>
        <v>0</v>
      </c>
      <c r="I21" cm="1">
        <f t="array" ref="I2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F25&lt;=_xlfn.XLOOKUP(B25,'Referenzwerte und Vorgaben'!$A$2:$A$12,'Referenzwerte und Vorgaben'!$B$2:$B$12),
                         TblFahrzeuge[[#This Row],[Förderbetrag kummulativ ]]&lt;='Referenzwerte und Vorgaben'!$C$18,
                         TblFahrzeuge[[#This Row],[Wasserstoffbedarf kummulativ]]&lt;=('1_HRS Tankstelle Auswertung'!$E$15*'Referenzwerte und Vorgaben'!$C$22),
                         F21&lt;=_xlfn.XLOOKUP(B21,'Referenzwerte und Vorgaben'!$A$2:$A$12,'Referenzwerte und Vorgaben'!$B$2:$B$12)
                     ),
                     "ja",
                     "nein"
                 ),
             "")
         )
     )
)</f>
        <v/>
      </c>
    </row>
    <row r="22" spans="1:10" ht="15.75" customHeight="1" x14ac:dyDescent="0.5">
      <c r="A22" s="7">
        <v>18</v>
      </c>
      <c r="B22" s="79"/>
      <c r="C22" s="76"/>
      <c r="D22" s="77"/>
      <c r="E22" s="77"/>
      <c r="F22" s="70"/>
      <c r="G22" s="63">
        <f>IF((E22-D22)=0,0,IF(F22/(E22-D22)&gt;'Referenzwerte und Vorgaben'!$C$26,"Max. Förderquote = 80%!",F22/(E22-D22)))</f>
        <v>0</v>
      </c>
      <c r="H22" s="64">
        <f>IF(0=TblFahrzeuge[[#This Row],[Förderquote zum Differenzbetrag]],0,IF(SUM($F$5:F22)&lt;='Referenzwerte und Vorgaben'!$C$18,SUM($F$5:F22),"Max. Förderbetrag überschritten"))</f>
        <v>0</v>
      </c>
      <c r="I22" cm="1">
        <f t="array" ref="I2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F26&lt;=_xlfn.XLOOKUP(B26,'Referenzwerte und Vorgaben'!$A$2:$A$12,'Referenzwerte und Vorgaben'!$B$2:$B$12),
                         TblFahrzeuge[[#This Row],[Förderbetrag kummulativ ]]&lt;='Referenzwerte und Vorgaben'!$C$18,
                         TblFahrzeuge[[#This Row],[Wasserstoffbedarf kummulativ]]&lt;=('1_HRS Tankstelle Auswertung'!$E$15*'Referenzwerte und Vorgaben'!$C$22),
                         F22&lt;=_xlfn.XLOOKUP(B22,'Referenzwerte und Vorgaben'!$A$2:$A$12,'Referenzwerte und Vorgaben'!$B$2:$B$12)
                     ),
                     "ja",
                     "nein"
                 ),
             "")
         )
     )
)</f>
        <v/>
      </c>
    </row>
    <row r="23" spans="1:10" ht="15.75" customHeight="1" x14ac:dyDescent="0.5">
      <c r="A23" s="7">
        <v>19</v>
      </c>
      <c r="B23" s="79"/>
      <c r="C23" s="76"/>
      <c r="D23" s="77"/>
      <c r="E23" s="77"/>
      <c r="F23" s="70"/>
      <c r="G23" s="63">
        <f>IF((E23-D23)=0,0,IF(F23/(E23-D23)&gt;'Referenzwerte und Vorgaben'!$C$26,"Max. Förderquote = 80%!",F23/(E23-D23)))</f>
        <v>0</v>
      </c>
      <c r="H23" s="64">
        <f>IF(0=TblFahrzeuge[[#This Row],[Förderquote zum Differenzbetrag]],0,IF(SUM($F$5:F23)&lt;='Referenzwerte und Vorgaben'!$C$18,SUM($F$5:F23),"Max. Förderbetrag überschritten"))</f>
        <v>0</v>
      </c>
      <c r="I23" cm="1">
        <f t="array" ref="I2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F27&lt;=_xlfn.XLOOKUP(B27,'Referenzwerte und Vorgaben'!$A$2:$A$12,'Referenzwerte und Vorgaben'!$B$2:$B$12),
                         TblFahrzeuge[[#This Row],[Förderbetrag kummulativ ]]&lt;='Referenzwerte und Vorgaben'!$C$18,
                         TblFahrzeuge[[#This Row],[Wasserstoffbedarf kummulativ]]&lt;=('1_HRS Tankstelle Auswertung'!$E$15*'Referenzwerte und Vorgaben'!$C$22),
                         F23&lt;=_xlfn.XLOOKUP(B23,'Referenzwerte und Vorgaben'!$A$2:$A$12,'Referenzwerte und Vorgaben'!$B$2:$B$12)
                     ),
                     "ja",
                     "nein"
                 ),
             "")
         )
     )
)</f>
        <v/>
      </c>
    </row>
    <row r="24" spans="1:10" ht="15.75" customHeight="1" x14ac:dyDescent="0.5">
      <c r="A24" s="7">
        <v>20</v>
      </c>
      <c r="B24" s="79"/>
      <c r="C24" s="76"/>
      <c r="D24" s="77"/>
      <c r="E24" s="77"/>
      <c r="F24" s="70"/>
      <c r="G24" s="63">
        <f>IF((E24-D24)=0,0,IF(F24/(E24-D24)&gt;'Referenzwerte und Vorgaben'!$C$26,"Max. Förderquote = 80%!",F24/(E24-D24)))</f>
        <v>0</v>
      </c>
      <c r="H24" s="64">
        <f>IF(0=TblFahrzeuge[[#This Row],[Förderquote zum Differenzbetrag]],0,IF(SUM($F$5:F24)&lt;='Referenzwerte und Vorgaben'!$C$18,SUM($F$5:F24),"Max. Förderbetrag überschritten"))</f>
        <v>0</v>
      </c>
      <c r="I24" cm="1">
        <f t="array" ref="I2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F28&lt;=_xlfn.XLOOKUP(B28,'Referenzwerte und Vorgaben'!$A$2:$A$12,'Referenzwerte und Vorgaben'!$B$2:$B$12),
                         TblFahrzeuge[[#This Row],[Förderbetrag kummulativ ]]&lt;='Referenzwerte und Vorgaben'!$C$18,
                         TblFahrzeuge[[#This Row],[Wasserstoffbedarf kummulativ]]&lt;=('1_HRS Tankstelle Auswertung'!$E$15*'Referenzwerte und Vorgaben'!$C$22),
                         F24&lt;=_xlfn.XLOOKUP(B24,'Referenzwerte und Vorgaben'!$A$2:$A$12,'Referenzwerte und Vorgaben'!$B$2:$B$12)
                     ),
                     "ja",
                     "nein"
                 ),
             "")
         )
     )
)</f>
        <v/>
      </c>
    </row>
    <row r="25" spans="1:10" ht="15.75" customHeight="1" x14ac:dyDescent="0.5">
      <c r="A25" s="7">
        <v>21</v>
      </c>
      <c r="B25" s="79"/>
      <c r="C25" s="76"/>
      <c r="D25" s="77"/>
      <c r="E25" s="77"/>
      <c r="F25" s="70"/>
      <c r="G25" s="63">
        <f>IF((E25-D25)=0,0,IF(F25/(E25-D25)&gt;'Referenzwerte und Vorgaben'!$C$26,"Max. Förderquote = 80%!",F25/(E25-D25)))</f>
        <v>0</v>
      </c>
      <c r="H25" s="64">
        <f>IF(0=TblFahrzeuge[[#This Row],[Förderquote zum Differenzbetrag]],0,IF(SUM($F$5:F25)&lt;='Referenzwerte und Vorgaben'!$C$18,SUM($F$5:F25),"Max. Förderbetrag überschritten"))</f>
        <v>0</v>
      </c>
      <c r="I25" cm="1">
        <f t="array" ref="I2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F29&lt;=_xlfn.XLOOKUP(B29,'Referenzwerte und Vorgaben'!$A$2:$A$12,'Referenzwerte und Vorgaben'!$B$2:$B$12),
                         TblFahrzeuge[[#This Row],[Förderbetrag kummulativ ]]&lt;='Referenzwerte und Vorgaben'!$C$18,
                         TblFahrzeuge[[#This Row],[Wasserstoffbedarf kummulativ]]&lt;=('1_HRS Tankstelle Auswertung'!$E$15*'Referenzwerte und Vorgaben'!$C$22),
                         F25&lt;=_xlfn.XLOOKUP(B25,'Referenzwerte und Vorgaben'!$A$2:$A$12,'Referenzwerte und Vorgaben'!$B$2:$B$12)
                     ),
                     "ja",
                     "nein"
                 ),
             "")
         )
     )
)</f>
        <v/>
      </c>
    </row>
    <row r="26" spans="1:10" ht="15.75" customHeight="1" x14ac:dyDescent="0.5">
      <c r="A26" s="7">
        <v>22</v>
      </c>
      <c r="B26" s="79"/>
      <c r="C26" s="76"/>
      <c r="D26" s="77"/>
      <c r="E26" s="77"/>
      <c r="F26" s="70"/>
      <c r="G26" s="63">
        <f>IF((E26-D26)=0,0,IF(F26/(E26-D26)&gt;'Referenzwerte und Vorgaben'!$C$26,"Max. Förderquote = 80%!",F26/(E26-D26)))</f>
        <v>0</v>
      </c>
      <c r="H26" s="64">
        <f>IF(0=TblFahrzeuge[[#This Row],[Förderquote zum Differenzbetrag]],0,IF(SUM($F$5:F26)&lt;='Referenzwerte und Vorgaben'!$C$18,SUM($F$5:F26),"Max. Förderbetrag überschritten"))</f>
        <v>0</v>
      </c>
      <c r="I26" cm="1">
        <f t="array" ref="I2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F30&lt;=_xlfn.XLOOKUP(B30,'Referenzwerte und Vorgaben'!$A$2:$A$12,'Referenzwerte und Vorgaben'!$B$2:$B$12),
                         TblFahrzeuge[[#This Row],[Förderbetrag kummulativ ]]&lt;='Referenzwerte und Vorgaben'!$C$18,
                         TblFahrzeuge[[#This Row],[Wasserstoffbedarf kummulativ]]&lt;=('1_HRS Tankstelle Auswertung'!$E$15*'Referenzwerte und Vorgaben'!$C$22),
                         F26&lt;=_xlfn.XLOOKUP(B26,'Referenzwerte und Vorgaben'!$A$2:$A$12,'Referenzwerte und Vorgaben'!$B$2:$B$12)
                     ),
                     "ja",
                     "nein"
                 ),
             "")
         )
     )
)</f>
        <v/>
      </c>
    </row>
    <row r="27" spans="1:10" ht="15.75" customHeight="1" x14ac:dyDescent="0.5">
      <c r="A27" s="7">
        <v>23</v>
      </c>
      <c r="B27" s="79"/>
      <c r="C27" s="76"/>
      <c r="D27" s="77"/>
      <c r="E27" s="77"/>
      <c r="F27" s="70"/>
      <c r="G27" s="63">
        <f>IF((E27-D27)=0,0,IF(F27/(E27-D27)&gt;'Referenzwerte und Vorgaben'!$C$26,"Max. Förderquote = 80%!",F27/(E27-D27)))</f>
        <v>0</v>
      </c>
      <c r="H27" s="64">
        <f>IF(0=TblFahrzeuge[[#This Row],[Förderquote zum Differenzbetrag]],0,IF(SUM($F$5:F27)&lt;='Referenzwerte und Vorgaben'!$C$18,SUM($F$5:F27),"Max. Förderbetrag überschritten"))</f>
        <v>0</v>
      </c>
      <c r="I27" cm="1">
        <f t="array" ref="I2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F31&lt;=_xlfn.XLOOKUP(B31,'Referenzwerte und Vorgaben'!$A$2:$A$12,'Referenzwerte und Vorgaben'!$B$2:$B$12),
                         TblFahrzeuge[[#This Row],[Förderbetrag kummulativ ]]&lt;='Referenzwerte und Vorgaben'!$C$18,
                         TblFahrzeuge[[#This Row],[Wasserstoffbedarf kummulativ]]&lt;=('1_HRS Tankstelle Auswertung'!$E$15*'Referenzwerte und Vorgaben'!$C$22),
                         F27&lt;=_xlfn.XLOOKUP(B27,'Referenzwerte und Vorgaben'!$A$2:$A$12,'Referenzwerte und Vorgaben'!$B$2:$B$12)
                     ),
                     "ja",
                     "nein"
                 ),
             "")
         )
     )
)</f>
        <v/>
      </c>
    </row>
    <row r="28" spans="1:10" ht="15.75" customHeight="1" x14ac:dyDescent="0.5">
      <c r="A28" s="7">
        <v>24</v>
      </c>
      <c r="B28" s="79"/>
      <c r="C28" s="76"/>
      <c r="D28" s="77"/>
      <c r="E28" s="77"/>
      <c r="F28" s="70"/>
      <c r="G28" s="63">
        <f>IF((E28-D28)=0,0,IF(F28/(E28-D28)&gt;'Referenzwerte und Vorgaben'!$C$26,"Max. Förderquote = 80%!",F28/(E28-D28)))</f>
        <v>0</v>
      </c>
      <c r="H28" s="64">
        <f>IF(0=TblFahrzeuge[[#This Row],[Förderquote zum Differenzbetrag]],0,IF(SUM($F$5:F28)&lt;='Referenzwerte und Vorgaben'!$C$18,SUM($F$5:F28),"Max. Förderbetrag überschritten"))</f>
        <v>0</v>
      </c>
      <c r="I28" cm="1">
        <f t="array" ref="I2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F32&lt;=_xlfn.XLOOKUP(B32,'Referenzwerte und Vorgaben'!$A$2:$A$12,'Referenzwerte und Vorgaben'!$B$2:$B$12),
                         TblFahrzeuge[[#This Row],[Förderbetrag kummulativ ]]&lt;='Referenzwerte und Vorgaben'!$C$18,
                         TblFahrzeuge[[#This Row],[Wasserstoffbedarf kummulativ]]&lt;=('1_HRS Tankstelle Auswertung'!$E$15*'Referenzwerte und Vorgaben'!$C$22),
                         F28&lt;=_xlfn.XLOOKUP(B28,'Referenzwerte und Vorgaben'!$A$2:$A$12,'Referenzwerte und Vorgaben'!$B$2:$B$12)
                     ),
                     "ja",
                     "nein"
                 ),
             "")
         )
     )
)</f>
        <v/>
      </c>
    </row>
    <row r="29" spans="1:10" ht="15.75" customHeight="1" x14ac:dyDescent="0.5">
      <c r="A29" s="7">
        <v>25</v>
      </c>
      <c r="B29" s="79"/>
      <c r="C29" s="76"/>
      <c r="D29" s="77"/>
      <c r="E29" s="77"/>
      <c r="F29" s="70"/>
      <c r="G29" s="63">
        <f>IF((E29-D29)=0,0,IF(F29/(E29-D29)&gt;'Referenzwerte und Vorgaben'!$C$26,"Max. Förderquote = 80%!",F29/(E29-D29)))</f>
        <v>0</v>
      </c>
      <c r="H29" s="64">
        <f>IF(0=TblFahrzeuge[[#This Row],[Förderquote zum Differenzbetrag]],0,IF(SUM($F$5:F29)&lt;='Referenzwerte und Vorgaben'!$C$18,SUM($F$5:F29),"Max. Förderbetrag überschritten"))</f>
        <v>0</v>
      </c>
      <c r="I29" cm="1">
        <f t="array" ref="I2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F33&lt;=_xlfn.XLOOKUP(B33,'Referenzwerte und Vorgaben'!$A$2:$A$12,'Referenzwerte und Vorgaben'!$B$2:$B$12),
                         TblFahrzeuge[[#This Row],[Förderbetrag kummulativ ]]&lt;='Referenzwerte und Vorgaben'!$C$18,
                         TblFahrzeuge[[#This Row],[Wasserstoffbedarf kummulativ]]&lt;=('1_HRS Tankstelle Auswertung'!$E$15*'Referenzwerte und Vorgaben'!$C$22),
                         F29&lt;=_xlfn.XLOOKUP(B29,'Referenzwerte und Vorgaben'!$A$2:$A$12,'Referenzwerte und Vorgaben'!$B$2:$B$12)
                     ),
                     "ja",
                     "nein"
                 ),
             "")
         )
     )
)</f>
        <v/>
      </c>
    </row>
    <row r="30" spans="1:10" ht="15.75" customHeight="1" x14ac:dyDescent="0.5">
      <c r="A30" s="7">
        <v>26</v>
      </c>
      <c r="B30" s="79"/>
      <c r="C30" s="76"/>
      <c r="D30" s="77"/>
      <c r="E30" s="77"/>
      <c r="F30" s="70"/>
      <c r="G30" s="63">
        <f>IF((E30-D30)=0,0,IF(F30/(E30-D30)&gt;'Referenzwerte und Vorgaben'!$C$26,"Max. Förderquote = 80%!",F30/(E30-D30)))</f>
        <v>0</v>
      </c>
      <c r="H30" s="64">
        <f>IF(0=TblFahrzeuge[[#This Row],[Förderquote zum Differenzbetrag]],0,IF(SUM($F$5:F30)&lt;='Referenzwerte und Vorgaben'!$C$18,SUM($F$5:F30),"Max. Förderbetrag überschritten"))</f>
        <v>0</v>
      </c>
      <c r="I30" cm="1">
        <f t="array" ref="I3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F34&lt;=_xlfn.XLOOKUP(B34,'Referenzwerte und Vorgaben'!$A$2:$A$12,'Referenzwerte und Vorgaben'!$B$2:$B$12),
                         TblFahrzeuge[[#This Row],[Förderbetrag kummulativ ]]&lt;='Referenzwerte und Vorgaben'!$C$18,
                         TblFahrzeuge[[#This Row],[Wasserstoffbedarf kummulativ]]&lt;=('1_HRS Tankstelle Auswertung'!$E$15*'Referenzwerte und Vorgaben'!$C$22),
                         F30&lt;=_xlfn.XLOOKUP(B30,'Referenzwerte und Vorgaben'!$A$2:$A$12,'Referenzwerte und Vorgaben'!$B$2:$B$12)
                     ),
                     "ja",
                     "nein"
                 ),
             "")
         )
     )
)</f>
        <v/>
      </c>
    </row>
    <row r="31" spans="1:10" ht="15.75" customHeight="1" x14ac:dyDescent="0.5">
      <c r="A31" s="7">
        <v>27</v>
      </c>
      <c r="B31" s="79"/>
      <c r="C31" s="76"/>
      <c r="D31" s="77"/>
      <c r="E31" s="77"/>
      <c r="F31" s="70"/>
      <c r="G31" s="63">
        <f>IF((E31-D31)=0,0,IF(F31/(E31-D31)&gt;'Referenzwerte und Vorgaben'!$C$26,"Max. Förderquote = 80%!",F31/(E31-D31)))</f>
        <v>0</v>
      </c>
      <c r="H31" s="64">
        <f>IF(0=TblFahrzeuge[[#This Row],[Förderquote zum Differenzbetrag]],0,IF(SUM($F$5:F31)&lt;='Referenzwerte und Vorgaben'!$C$18,SUM($F$5:F31),"Max. Förderbetrag überschritten"))</f>
        <v>0</v>
      </c>
      <c r="I31" cm="1">
        <f t="array" ref="I3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F35&lt;=_xlfn.XLOOKUP(B35,'Referenzwerte und Vorgaben'!$A$2:$A$12,'Referenzwerte und Vorgaben'!$B$2:$B$12),
                         TblFahrzeuge[[#This Row],[Förderbetrag kummulativ ]]&lt;='Referenzwerte und Vorgaben'!$C$18,
                         TblFahrzeuge[[#This Row],[Wasserstoffbedarf kummulativ]]&lt;=('1_HRS Tankstelle Auswertung'!$E$15*'Referenzwerte und Vorgaben'!$C$22),
                         F31&lt;=_xlfn.XLOOKUP(B31,'Referenzwerte und Vorgaben'!$A$2:$A$12,'Referenzwerte und Vorgaben'!$B$2:$B$12)
                     ),
                     "ja",
                     "nein"
                 ),
             "")
         )
     )
)</f>
        <v/>
      </c>
    </row>
    <row r="32" spans="1:10" ht="15.75" customHeight="1" x14ac:dyDescent="0.5">
      <c r="A32" s="7">
        <v>28</v>
      </c>
      <c r="B32" s="79"/>
      <c r="C32" s="76"/>
      <c r="D32" s="77"/>
      <c r="E32" s="77"/>
      <c r="F32" s="70"/>
      <c r="G32" s="63">
        <f>IF((E32-D32)=0,0,IF(F32/(E32-D32)&gt;'Referenzwerte und Vorgaben'!$C$26,"Max. Förderquote = 80%!",F32/(E32-D32)))</f>
        <v>0</v>
      </c>
      <c r="H32" s="64">
        <f>IF(0=TblFahrzeuge[[#This Row],[Förderquote zum Differenzbetrag]],0,IF(SUM($F$5:F32)&lt;='Referenzwerte und Vorgaben'!$C$18,SUM($F$5:F32),"Max. Förderbetrag überschritten"))</f>
        <v>0</v>
      </c>
      <c r="I32" cm="1">
        <f t="array" ref="I3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F36&lt;=_xlfn.XLOOKUP(B36,'Referenzwerte und Vorgaben'!$A$2:$A$12,'Referenzwerte und Vorgaben'!$B$2:$B$12),
                         TblFahrzeuge[[#This Row],[Förderbetrag kummulativ ]]&lt;='Referenzwerte und Vorgaben'!$C$18,
                         TblFahrzeuge[[#This Row],[Wasserstoffbedarf kummulativ]]&lt;=('1_HRS Tankstelle Auswertung'!$E$15*'Referenzwerte und Vorgaben'!$C$22),
                         F32&lt;=_xlfn.XLOOKUP(B32,'Referenzwerte und Vorgaben'!$A$2:$A$12,'Referenzwerte und Vorgaben'!$B$2:$B$12)
                     ),
                     "ja",
                     "nein"
                 ),
             "")
         )
     )
)</f>
        <v/>
      </c>
    </row>
    <row r="33" spans="1:10" ht="15.75" customHeight="1" x14ac:dyDescent="0.5">
      <c r="A33" s="7">
        <v>29</v>
      </c>
      <c r="B33" s="79"/>
      <c r="C33" s="76"/>
      <c r="D33" s="77"/>
      <c r="E33" s="77"/>
      <c r="F33" s="70"/>
      <c r="G33" s="63">
        <f>IF((E33-D33)=0,0,IF(F33/(E33-D33)&gt;'Referenzwerte und Vorgaben'!$C$26,"Max. Förderquote = 80%!",F33/(E33-D33)))</f>
        <v>0</v>
      </c>
      <c r="H33" s="64">
        <f>IF(0=TblFahrzeuge[[#This Row],[Förderquote zum Differenzbetrag]],0,IF(SUM($F$5:F33)&lt;='Referenzwerte und Vorgaben'!$C$18,SUM($F$5:F33),"Max. Förderbetrag überschritten"))</f>
        <v>0</v>
      </c>
      <c r="I33" cm="1">
        <f t="array" ref="I3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F37&lt;=_xlfn.XLOOKUP(B37,'Referenzwerte und Vorgaben'!$A$2:$A$12,'Referenzwerte und Vorgaben'!$B$2:$B$12),
                         TblFahrzeuge[[#This Row],[Förderbetrag kummulativ ]]&lt;='Referenzwerte und Vorgaben'!$C$18,
                         TblFahrzeuge[[#This Row],[Wasserstoffbedarf kummulativ]]&lt;=('1_HRS Tankstelle Auswertung'!$E$15*'Referenzwerte und Vorgaben'!$C$22),
                         F33&lt;=_xlfn.XLOOKUP(B33,'Referenzwerte und Vorgaben'!$A$2:$A$12,'Referenzwerte und Vorgaben'!$B$2:$B$12)
                     ),
                     "ja",
                     "nein"
                 ),
             "")
         )
     )
)</f>
        <v/>
      </c>
    </row>
    <row r="34" spans="1:10" ht="15.75" customHeight="1" x14ac:dyDescent="0.5">
      <c r="A34" s="7">
        <v>30</v>
      </c>
      <c r="B34" s="79"/>
      <c r="C34" s="76"/>
      <c r="D34" s="77"/>
      <c r="E34" s="77"/>
      <c r="F34" s="70"/>
      <c r="G34" s="63">
        <f>IF((E34-D34)=0,0,IF(F34/(E34-D34)&gt;'Referenzwerte und Vorgaben'!$C$26,"Max. Förderquote = 80%!",F34/(E34-D34)))</f>
        <v>0</v>
      </c>
      <c r="H34" s="64">
        <f>IF(0=TblFahrzeuge[[#This Row],[Förderquote zum Differenzbetrag]],0,IF(SUM($F$5:F34)&lt;='Referenzwerte und Vorgaben'!$C$18,SUM($F$5:F34),"Max. Förderbetrag überschritten"))</f>
        <v>0</v>
      </c>
      <c r="I34" cm="1">
        <f t="array" ref="I3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F38&lt;=_xlfn.XLOOKUP(B38,'Referenzwerte und Vorgaben'!$A$2:$A$12,'Referenzwerte und Vorgaben'!$B$2:$B$12),
                         TblFahrzeuge[[#This Row],[Förderbetrag kummulativ ]]&lt;='Referenzwerte und Vorgaben'!$C$18,
                         TblFahrzeuge[[#This Row],[Wasserstoffbedarf kummulativ]]&lt;=('1_HRS Tankstelle Auswertung'!$E$15*'Referenzwerte und Vorgaben'!$C$22),
                         F34&lt;=_xlfn.XLOOKUP(B34,'Referenzwerte und Vorgaben'!$A$2:$A$12,'Referenzwerte und Vorgaben'!$B$2:$B$12)
                     ),
                     "ja",
                     "nein"
                 ),
             "")
         )
     )
)</f>
        <v/>
      </c>
    </row>
    <row r="35" spans="1:10" ht="15.75" customHeight="1" x14ac:dyDescent="0.5">
      <c r="A35" s="7">
        <v>31</v>
      </c>
      <c r="B35" s="69"/>
      <c r="C35" s="76"/>
      <c r="D35" s="77"/>
      <c r="E35" s="77"/>
      <c r="F35" s="70"/>
      <c r="G35" s="63">
        <f>IF((E35-D35)=0,0,IF(F35/(E35-D35)&gt;'Referenzwerte und Vorgaben'!$C$26,"Max. Förderquote = 80%!",F35/(E35-D35)))</f>
        <v>0</v>
      </c>
      <c r="H35" s="64">
        <f>IF(0=TblFahrzeuge[[#This Row],[Förderquote zum Differenzbetrag]],0,IF(SUM($F$5:F35)&lt;='Referenzwerte und Vorgaben'!$C$18,SUM($F$5:F35),"Max. Förderbetrag überschritten"))</f>
        <v>0</v>
      </c>
      <c r="I35" cm="1">
        <f t="array" ref="I3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F39&lt;=_xlfn.XLOOKUP(B39,'Referenzwerte und Vorgaben'!$A$2:$A$12,'Referenzwerte und Vorgaben'!$B$2:$B$12),
                         TblFahrzeuge[[#This Row],[Förderbetrag kummulativ ]]&lt;='Referenzwerte und Vorgaben'!$C$18,
                         TblFahrzeuge[[#This Row],[Wasserstoffbedarf kummulativ]]&lt;=('1_HRS Tankstelle Auswertung'!$E$15*'Referenzwerte und Vorgaben'!$C$22),
                         F35&lt;=_xlfn.XLOOKUP(B35,'Referenzwerte und Vorgaben'!$A$2:$A$12,'Referenzwerte und Vorgaben'!$B$2:$B$12)
                     ),
                     "ja",
                     "nein"
                 ),
             "")
         )
     )
)</f>
        <v/>
      </c>
    </row>
    <row r="36" spans="1:10" ht="15.75" customHeight="1" x14ac:dyDescent="0.5">
      <c r="A36" s="7">
        <v>32</v>
      </c>
      <c r="B36" s="69"/>
      <c r="C36" s="76"/>
      <c r="D36" s="77"/>
      <c r="E36" s="77"/>
      <c r="F36" s="70"/>
      <c r="G36" s="63">
        <f>IF((E36-D36)=0,0,IF(F36/(E36-D36)&gt;'Referenzwerte und Vorgaben'!$C$26,"Max. Förderquote = 80%!",F36/(E36-D36)))</f>
        <v>0</v>
      </c>
      <c r="H36" s="64">
        <f>IF(0=TblFahrzeuge[[#This Row],[Förderquote zum Differenzbetrag]],0,IF(SUM($F$5:F36)&lt;='Referenzwerte und Vorgaben'!$C$18,SUM($F$5:F36),"Max. Förderbetrag überschritten"))</f>
        <v>0</v>
      </c>
      <c r="I36" cm="1">
        <f t="array" ref="I3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F40&lt;=_xlfn.XLOOKUP(B40,'Referenzwerte und Vorgaben'!$A$2:$A$12,'Referenzwerte und Vorgaben'!$B$2:$B$12),
                         TblFahrzeuge[[#This Row],[Förderbetrag kummulativ ]]&lt;='Referenzwerte und Vorgaben'!$C$18,
                         TblFahrzeuge[[#This Row],[Wasserstoffbedarf kummulativ]]&lt;=('1_HRS Tankstelle Auswertung'!$E$15*'Referenzwerte und Vorgaben'!$C$22),
                         F36&lt;=_xlfn.XLOOKUP(B36,'Referenzwerte und Vorgaben'!$A$2:$A$12,'Referenzwerte und Vorgaben'!$B$2:$B$12)
                     ),
                     "ja",
                     "nein"
                 ),
             "")
         )
     )
)</f>
        <v/>
      </c>
    </row>
    <row r="37" spans="1:10" ht="15.75" customHeight="1" x14ac:dyDescent="0.5">
      <c r="A37" s="7">
        <v>33</v>
      </c>
      <c r="B37" s="69"/>
      <c r="C37" s="76"/>
      <c r="D37" s="77"/>
      <c r="E37" s="77"/>
      <c r="F37" s="70"/>
      <c r="G37" s="63">
        <f>IF((E37-D37)=0,0,IF(F37/(E37-D37)&gt;'Referenzwerte und Vorgaben'!$C$26,"Max. Förderquote = 80%!",F37/(E37-D37)))</f>
        <v>0</v>
      </c>
      <c r="H37" s="64">
        <f>IF(0=TblFahrzeuge[[#This Row],[Förderquote zum Differenzbetrag]],0,IF(SUM($F$5:F37)&lt;='Referenzwerte und Vorgaben'!$C$18,SUM($F$5:F37),"Max. Förderbetrag überschritten"))</f>
        <v>0</v>
      </c>
      <c r="I37" cm="1">
        <f t="array" ref="I3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F41&lt;=_xlfn.XLOOKUP(B41,'Referenzwerte und Vorgaben'!$A$2:$A$12,'Referenzwerte und Vorgaben'!$B$2:$B$12),
                         TblFahrzeuge[[#This Row],[Förderbetrag kummulativ ]]&lt;='Referenzwerte und Vorgaben'!$C$18,
                         TblFahrzeuge[[#This Row],[Wasserstoffbedarf kummulativ]]&lt;=('1_HRS Tankstelle Auswertung'!$E$15*'Referenzwerte und Vorgaben'!$C$22),
                         F37&lt;=_xlfn.XLOOKUP(B37,'Referenzwerte und Vorgaben'!$A$2:$A$12,'Referenzwerte und Vorgaben'!$B$2:$B$12)
                     ),
                     "ja",
                     "nein"
                 ),
             "")
         )
     )
)</f>
        <v/>
      </c>
    </row>
    <row r="38" spans="1:10" ht="15.75" customHeight="1" x14ac:dyDescent="0.5">
      <c r="A38" s="7">
        <v>34</v>
      </c>
      <c r="B38" s="69"/>
      <c r="C38" s="76"/>
      <c r="D38" s="77"/>
      <c r="E38" s="77"/>
      <c r="F38" s="70"/>
      <c r="G38" s="63">
        <f>IF((E38-D38)=0,0,IF(F38/(E38-D38)&gt;'Referenzwerte und Vorgaben'!$C$26,"Max. Förderquote = 80%!",F38/(E38-D38)))</f>
        <v>0</v>
      </c>
      <c r="H38" s="64">
        <f>IF(0=TblFahrzeuge[[#This Row],[Förderquote zum Differenzbetrag]],0,IF(SUM($F$5:F38)&lt;='Referenzwerte und Vorgaben'!$C$18,SUM($F$5:F38),"Max. Förderbetrag überschritten"))</f>
        <v>0</v>
      </c>
      <c r="I38" cm="1">
        <f t="array" ref="I3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F42&lt;=_xlfn.XLOOKUP(B42,'Referenzwerte und Vorgaben'!$A$2:$A$12,'Referenzwerte und Vorgaben'!$B$2:$B$12),
                         TblFahrzeuge[[#This Row],[Förderbetrag kummulativ ]]&lt;='Referenzwerte und Vorgaben'!$C$18,
                         TblFahrzeuge[[#This Row],[Wasserstoffbedarf kummulativ]]&lt;=('1_HRS Tankstelle Auswertung'!$E$15*'Referenzwerte und Vorgaben'!$C$22),
                         F38&lt;=_xlfn.XLOOKUP(B38,'Referenzwerte und Vorgaben'!$A$2:$A$12,'Referenzwerte und Vorgaben'!$B$2:$B$12)
                     ),
                     "ja",
                     "nein"
                 ),
             "")
         )
     )
)</f>
        <v/>
      </c>
    </row>
    <row r="39" spans="1:10" ht="15.75" customHeight="1" x14ac:dyDescent="0.5">
      <c r="A39" s="7">
        <v>35</v>
      </c>
      <c r="B39" s="69"/>
      <c r="C39" s="76"/>
      <c r="D39" s="77"/>
      <c r="E39" s="77"/>
      <c r="F39" s="70"/>
      <c r="G39" s="63">
        <f>IF((E39-D39)=0,0,IF(F39/(E39-D39)&gt;'Referenzwerte und Vorgaben'!$C$26,"Max. Förderquote = 80%!",F39/(E39-D39)))</f>
        <v>0</v>
      </c>
      <c r="H39" s="64">
        <f>IF(0=TblFahrzeuge[[#This Row],[Förderquote zum Differenzbetrag]],0,IF(SUM($F$5:F39)&lt;='Referenzwerte und Vorgaben'!$C$18,SUM($F$5:F39),"Max. Förderbetrag überschritten"))</f>
        <v>0</v>
      </c>
      <c r="I39" cm="1">
        <f t="array" ref="I3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F43&lt;=_xlfn.XLOOKUP(B43,'Referenzwerte und Vorgaben'!$A$2:$A$12,'Referenzwerte und Vorgaben'!$B$2:$B$12),
                         TblFahrzeuge[[#This Row],[Förderbetrag kummulativ ]]&lt;='Referenzwerte und Vorgaben'!$C$18,
                         TblFahrzeuge[[#This Row],[Wasserstoffbedarf kummulativ]]&lt;=('1_HRS Tankstelle Auswertung'!$E$15*'Referenzwerte und Vorgaben'!$C$22),
                         F39&lt;=_xlfn.XLOOKUP(B39,'Referenzwerte und Vorgaben'!$A$2:$A$12,'Referenzwerte und Vorgaben'!$B$2:$B$12)
                     ),
                     "ja",
                     "nein"
                 ),
             "")
         )
     )
)</f>
        <v/>
      </c>
    </row>
    <row r="40" spans="1:10" ht="15.75" customHeight="1" x14ac:dyDescent="0.5">
      <c r="A40" s="7">
        <v>36</v>
      </c>
      <c r="B40" s="69"/>
      <c r="C40" s="76"/>
      <c r="D40" s="77"/>
      <c r="E40" s="77"/>
      <c r="F40" s="70"/>
      <c r="G40" s="63">
        <f>IF((E40-D40)=0,0,IF(F40/(E40-D40)&gt;'Referenzwerte und Vorgaben'!$C$26,"Max. Förderquote = 80%!",F40/(E40-D40)))</f>
        <v>0</v>
      </c>
      <c r="H40" s="64">
        <f>IF(0=TblFahrzeuge[[#This Row],[Förderquote zum Differenzbetrag]],0,IF(SUM($F$5:F40)&lt;='Referenzwerte und Vorgaben'!$C$18,SUM($F$5:F40),"Max. Förderbetrag überschritten"))</f>
        <v>0</v>
      </c>
      <c r="I40" cm="1">
        <f t="array" ref="I4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F44&lt;=_xlfn.XLOOKUP(B44,'Referenzwerte und Vorgaben'!$A$2:$A$12,'Referenzwerte und Vorgaben'!$B$2:$B$12),
                         TblFahrzeuge[[#This Row],[Förderbetrag kummulativ ]]&lt;='Referenzwerte und Vorgaben'!$C$18,
                         TblFahrzeuge[[#This Row],[Wasserstoffbedarf kummulativ]]&lt;=('1_HRS Tankstelle Auswertung'!$E$15*'Referenzwerte und Vorgaben'!$C$22),
                         F40&lt;=_xlfn.XLOOKUP(B40,'Referenzwerte und Vorgaben'!$A$2:$A$12,'Referenzwerte und Vorgaben'!$B$2:$B$12)
                     ),
                     "ja",
                     "nein"
                 ),
             "")
         )
     )
)</f>
        <v/>
      </c>
    </row>
    <row r="41" spans="1:10" ht="15.75" customHeight="1" x14ac:dyDescent="0.5">
      <c r="A41" s="7">
        <v>37</v>
      </c>
      <c r="B41" s="69"/>
      <c r="C41" s="76"/>
      <c r="D41" s="77"/>
      <c r="E41" s="77"/>
      <c r="F41" s="70"/>
      <c r="G41" s="63">
        <f>IF((E41-D41)=0,0,IF(F41/(E41-D41)&gt;'Referenzwerte und Vorgaben'!$C$26,"Max. Förderquote = 80%!",F41/(E41-D41)))</f>
        <v>0</v>
      </c>
      <c r="H41" s="64">
        <f>IF(0=TblFahrzeuge[[#This Row],[Förderquote zum Differenzbetrag]],0,IF(SUM($F$5:F41)&lt;='Referenzwerte und Vorgaben'!$C$18,SUM($F$5:F41),"Max. Förderbetrag überschritten"))</f>
        <v>0</v>
      </c>
      <c r="I41" cm="1">
        <f t="array" ref="I4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F45&lt;=_xlfn.XLOOKUP(B45,'Referenzwerte und Vorgaben'!$A$2:$A$12,'Referenzwerte und Vorgaben'!$B$2:$B$12),
                         TblFahrzeuge[[#This Row],[Förderbetrag kummulativ ]]&lt;='Referenzwerte und Vorgaben'!$C$18,
                         TblFahrzeuge[[#This Row],[Wasserstoffbedarf kummulativ]]&lt;=('1_HRS Tankstelle Auswertung'!$E$15*'Referenzwerte und Vorgaben'!$C$22),
                         F41&lt;=_xlfn.XLOOKUP(B41,'Referenzwerte und Vorgaben'!$A$2:$A$12,'Referenzwerte und Vorgaben'!$B$2:$B$12)
                     ),
                     "ja",
                     "nein"
                 ),
             "")
         )
     )
)</f>
        <v/>
      </c>
    </row>
    <row r="42" spans="1:10" ht="15.75" customHeight="1" x14ac:dyDescent="0.5">
      <c r="A42" s="7">
        <v>38</v>
      </c>
      <c r="B42" s="69"/>
      <c r="C42" s="76"/>
      <c r="D42" s="77"/>
      <c r="E42" s="77"/>
      <c r="F42" s="70"/>
      <c r="G42" s="63">
        <f>IF((E42-D42)=0,0,IF(F42/(E42-D42)&gt;'Referenzwerte und Vorgaben'!$C$26,"Max. Förderquote = 80%!",F42/(E42-D42)))</f>
        <v>0</v>
      </c>
      <c r="H42" s="64">
        <f>IF(0=TblFahrzeuge[[#This Row],[Förderquote zum Differenzbetrag]],0,IF(SUM($F$5:F42)&lt;='Referenzwerte und Vorgaben'!$C$18,SUM($F$5:F42),"Max. Förderbetrag überschritten"))</f>
        <v>0</v>
      </c>
      <c r="I42" cm="1">
        <f t="array" ref="I4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F46&lt;=_xlfn.XLOOKUP(B46,'Referenzwerte und Vorgaben'!$A$2:$A$12,'Referenzwerte und Vorgaben'!$B$2:$B$12),
                         TblFahrzeuge[[#This Row],[Förderbetrag kummulativ ]]&lt;='Referenzwerte und Vorgaben'!$C$18,
                         TblFahrzeuge[[#This Row],[Wasserstoffbedarf kummulativ]]&lt;=('1_HRS Tankstelle Auswertung'!$E$15*'Referenzwerte und Vorgaben'!$C$22),
                         F42&lt;=_xlfn.XLOOKUP(B42,'Referenzwerte und Vorgaben'!$A$2:$A$12,'Referenzwerte und Vorgaben'!$B$2:$B$12)
                     ),
                     "ja",
                     "nein"
                 ),
             "")
         )
     )
)</f>
        <v/>
      </c>
    </row>
    <row r="43" spans="1:10" ht="15.75" customHeight="1" x14ac:dyDescent="0.5">
      <c r="A43" s="7">
        <v>39</v>
      </c>
      <c r="B43" s="69"/>
      <c r="C43" s="76"/>
      <c r="D43" s="77"/>
      <c r="E43" s="77"/>
      <c r="F43" s="70"/>
      <c r="G43" s="63">
        <f>IF((E43-D43)=0,0,IF(F43/(E43-D43)&gt;'Referenzwerte und Vorgaben'!$C$26,"Max. Förderquote = 80%!",F43/(E43-D43)))</f>
        <v>0</v>
      </c>
      <c r="H43" s="64">
        <f>IF(0=TblFahrzeuge[[#This Row],[Förderquote zum Differenzbetrag]],0,IF(SUM($F$5:F43)&lt;='Referenzwerte und Vorgaben'!$C$18,SUM($F$5:F43),"Max. Förderbetrag überschritten"))</f>
        <v>0</v>
      </c>
      <c r="I43" cm="1">
        <f t="array" ref="I4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F47&lt;=_xlfn.XLOOKUP(B47,'Referenzwerte und Vorgaben'!$A$2:$A$12,'Referenzwerte und Vorgaben'!$B$2:$B$12),
                         TblFahrzeuge[[#This Row],[Förderbetrag kummulativ ]]&lt;='Referenzwerte und Vorgaben'!$C$18,
                         TblFahrzeuge[[#This Row],[Wasserstoffbedarf kummulativ]]&lt;=('1_HRS Tankstelle Auswertung'!$E$15*'Referenzwerte und Vorgaben'!$C$22),
                         F43&lt;=_xlfn.XLOOKUP(B43,'Referenzwerte und Vorgaben'!$A$2:$A$12,'Referenzwerte und Vorgaben'!$B$2:$B$12)
                     ),
                     "ja",
                     "nein"
                 ),
             "")
         )
     )
)</f>
        <v/>
      </c>
    </row>
    <row r="44" spans="1:10" ht="15.75" customHeight="1" x14ac:dyDescent="0.5">
      <c r="A44" s="7">
        <v>40</v>
      </c>
      <c r="B44" s="69"/>
      <c r="C44" s="76"/>
      <c r="D44" s="77"/>
      <c r="E44" s="77"/>
      <c r="F44" s="70"/>
      <c r="G44" s="63">
        <f>IF((E44-D44)=0,0,IF(F44/(E44-D44)&gt;'Referenzwerte und Vorgaben'!$C$26,"Max. Förderquote = 80%!",F44/(E44-D44)))</f>
        <v>0</v>
      </c>
      <c r="H44" s="64">
        <f>IF(0=TblFahrzeuge[[#This Row],[Förderquote zum Differenzbetrag]],0,IF(SUM($F$5:F44)&lt;='Referenzwerte und Vorgaben'!$C$18,SUM($F$5:F44),"Max. Förderbetrag überschritten"))</f>
        <v>0</v>
      </c>
      <c r="I44" cm="1">
        <f t="array" ref="I4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F48&lt;=_xlfn.XLOOKUP(B48,'Referenzwerte und Vorgaben'!$A$2:$A$12,'Referenzwerte und Vorgaben'!$B$2:$B$12),
                         TblFahrzeuge[[#This Row],[Förderbetrag kummulativ ]]&lt;='Referenzwerte und Vorgaben'!$C$18,
                         TblFahrzeuge[[#This Row],[Wasserstoffbedarf kummulativ]]&lt;=('1_HRS Tankstelle Auswertung'!$E$15*'Referenzwerte und Vorgaben'!$C$22),
                         F44&lt;=_xlfn.XLOOKUP(B44,'Referenzwerte und Vorgaben'!$A$2:$A$12,'Referenzwerte und Vorgaben'!$B$2:$B$12)
                     ),
                     "ja",
                     "nein"
                 ),
             "")
         )
     )
)</f>
        <v/>
      </c>
    </row>
    <row r="45" spans="1:10" ht="15.75" customHeight="1" x14ac:dyDescent="0.5">
      <c r="A45" s="7">
        <v>41</v>
      </c>
      <c r="B45" s="69"/>
      <c r="C45" s="76"/>
      <c r="D45" s="77"/>
      <c r="E45" s="77"/>
      <c r="F45" s="70"/>
      <c r="G45" s="63">
        <f>IF((E45-D45)=0,0,IF(F45/(E45-D45)&gt;'Referenzwerte und Vorgaben'!$C$26,"Max. Förderquote = 80%!",F45/(E45-D45)))</f>
        <v>0</v>
      </c>
      <c r="H45" s="64">
        <f>IF(0=TblFahrzeuge[[#This Row],[Förderquote zum Differenzbetrag]],0,IF(SUM($F$5:F45)&lt;='Referenzwerte und Vorgaben'!$C$18,SUM($F$5:F45),"Max. Förderbetrag überschritten"))</f>
        <v>0</v>
      </c>
      <c r="I45" cm="1">
        <f t="array" ref="I4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F49&lt;=_xlfn.XLOOKUP(B49,'Referenzwerte und Vorgaben'!$A$2:$A$12,'Referenzwerte und Vorgaben'!$B$2:$B$12),
                         TblFahrzeuge[[#This Row],[Förderbetrag kummulativ ]]&lt;='Referenzwerte und Vorgaben'!$C$18,
                         TblFahrzeuge[[#This Row],[Wasserstoffbedarf kummulativ]]&lt;=('1_HRS Tankstelle Auswertung'!$E$15*'Referenzwerte und Vorgaben'!$C$22),
                         F45&lt;=_xlfn.XLOOKUP(B45,'Referenzwerte und Vorgaben'!$A$2:$A$12,'Referenzwerte und Vorgaben'!$B$2:$B$12)
                     ),
                     "ja",
                     "nein"
                 ),
             "")
         )
     )
)</f>
        <v/>
      </c>
    </row>
    <row r="46" spans="1:10" ht="15.75" customHeight="1" x14ac:dyDescent="0.5">
      <c r="A46" s="7">
        <v>42</v>
      </c>
      <c r="B46" s="69"/>
      <c r="C46" s="76"/>
      <c r="D46" s="77"/>
      <c r="E46" s="77"/>
      <c r="F46" s="70"/>
      <c r="G46" s="63">
        <f>IF((E46-D46)=0,0,IF(F46/(E46-D46)&gt;'Referenzwerte und Vorgaben'!$C$26,"Max. Förderquote = 80%!",F46/(E46-D46)))</f>
        <v>0</v>
      </c>
      <c r="H46" s="64">
        <f>IF(0=TblFahrzeuge[[#This Row],[Förderquote zum Differenzbetrag]],0,IF(SUM($F$5:F46)&lt;='Referenzwerte und Vorgaben'!$C$18,SUM($F$5:F46),"Max. Förderbetrag überschritten"))</f>
        <v>0</v>
      </c>
      <c r="I46" cm="1">
        <f t="array" ref="I4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F50&lt;=_xlfn.XLOOKUP(B50,'Referenzwerte und Vorgaben'!$A$2:$A$12,'Referenzwerte und Vorgaben'!$B$2:$B$12),
                         TblFahrzeuge[[#This Row],[Förderbetrag kummulativ ]]&lt;='Referenzwerte und Vorgaben'!$C$18,
                         TblFahrzeuge[[#This Row],[Wasserstoffbedarf kummulativ]]&lt;=('1_HRS Tankstelle Auswertung'!$E$15*'Referenzwerte und Vorgaben'!$C$22),
                         F46&lt;=_xlfn.XLOOKUP(B46,'Referenzwerte und Vorgaben'!$A$2:$A$12,'Referenzwerte und Vorgaben'!$B$2:$B$12)
                     ),
                     "ja",
                     "nein"
                 ),
             "")
         )
     )
)</f>
        <v/>
      </c>
    </row>
    <row r="47" spans="1:10" ht="15.75" customHeight="1" x14ac:dyDescent="0.5">
      <c r="A47" s="7">
        <v>43</v>
      </c>
      <c r="B47" s="69"/>
      <c r="C47" s="76"/>
      <c r="D47" s="77"/>
      <c r="E47" s="77"/>
      <c r="F47" s="70"/>
      <c r="G47" s="63">
        <f>IF((E47-D47)=0,0,IF(F47/(E47-D47)&gt;'Referenzwerte und Vorgaben'!$C$26,"Max. Förderquote = 80%!",F47/(E47-D47)))</f>
        <v>0</v>
      </c>
      <c r="H47" s="64">
        <f>IF(0=TblFahrzeuge[[#This Row],[Förderquote zum Differenzbetrag]],0,IF(SUM($F$5:F47)&lt;='Referenzwerte und Vorgaben'!$C$18,SUM($F$5:F47),"Max. Förderbetrag überschritten"))</f>
        <v>0</v>
      </c>
      <c r="I47" cm="1">
        <f t="array" ref="I4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F51&lt;=_xlfn.XLOOKUP(B51,'Referenzwerte und Vorgaben'!$A$2:$A$12,'Referenzwerte und Vorgaben'!$B$2:$B$12),
                         TblFahrzeuge[[#This Row],[Förderbetrag kummulativ ]]&lt;='Referenzwerte und Vorgaben'!$C$18,
                         TblFahrzeuge[[#This Row],[Wasserstoffbedarf kummulativ]]&lt;=('1_HRS Tankstelle Auswertung'!$E$15*'Referenzwerte und Vorgaben'!$C$22),
                         F47&lt;=_xlfn.XLOOKUP(B47,'Referenzwerte und Vorgaben'!$A$2:$A$12,'Referenzwerte und Vorgaben'!$B$2:$B$12)
                     ),
                     "ja",
                     "nein"
                 ),
             "")
         )
     )
)</f>
        <v/>
      </c>
    </row>
    <row r="48" spans="1:10" ht="15.75" customHeight="1" x14ac:dyDescent="0.5">
      <c r="A48" s="7">
        <v>44</v>
      </c>
      <c r="B48" s="69"/>
      <c r="C48" s="76"/>
      <c r="D48" s="77"/>
      <c r="E48" s="77"/>
      <c r="F48" s="70"/>
      <c r="G48" s="63">
        <f>IF((E48-D48)=0,0,IF(F48/(E48-D48)&gt;'Referenzwerte und Vorgaben'!$C$26,"Max. Förderquote = 80%!",F48/(E48-D48)))</f>
        <v>0</v>
      </c>
      <c r="H48" s="64">
        <f>IF(0=TblFahrzeuge[[#This Row],[Förderquote zum Differenzbetrag]],0,IF(SUM($F$5:F48)&lt;='Referenzwerte und Vorgaben'!$C$18,SUM($F$5:F48),"Max. Förderbetrag überschritten"))</f>
        <v>0</v>
      </c>
      <c r="I48" cm="1">
        <f t="array" ref="I4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F52&lt;=_xlfn.XLOOKUP(B52,'Referenzwerte und Vorgaben'!$A$2:$A$12,'Referenzwerte und Vorgaben'!$B$2:$B$12),
                         TblFahrzeuge[[#This Row],[Förderbetrag kummulativ ]]&lt;='Referenzwerte und Vorgaben'!$C$18,
                         TblFahrzeuge[[#This Row],[Wasserstoffbedarf kummulativ]]&lt;=('1_HRS Tankstelle Auswertung'!$E$15*'Referenzwerte und Vorgaben'!$C$22),
                         F48&lt;=_xlfn.XLOOKUP(B48,'Referenzwerte und Vorgaben'!$A$2:$A$12,'Referenzwerte und Vorgaben'!$B$2:$B$12)
                     ),
                     "ja",
                     "nein"
                 ),
             "")
         )
     )
)</f>
        <v/>
      </c>
    </row>
    <row r="49" spans="1:10" ht="15.75" customHeight="1" x14ac:dyDescent="0.5">
      <c r="A49" s="7">
        <v>45</v>
      </c>
      <c r="B49" s="69"/>
      <c r="C49" s="76"/>
      <c r="D49" s="77"/>
      <c r="E49" s="77"/>
      <c r="F49" s="70"/>
      <c r="G49" s="63">
        <f>IF((E49-D49)=0,0,IF(F49/(E49-D49)&gt;'Referenzwerte und Vorgaben'!$C$26,"Max. Förderquote = 80%!",F49/(E49-D49)))</f>
        <v>0</v>
      </c>
      <c r="H49" s="64">
        <f>IF(0=TblFahrzeuge[[#This Row],[Förderquote zum Differenzbetrag]],0,IF(SUM($F$5:F49)&lt;='Referenzwerte und Vorgaben'!$C$18,SUM($F$5:F49),"Max. Förderbetrag überschritten"))</f>
        <v>0</v>
      </c>
      <c r="I49" cm="1">
        <f t="array" ref="I4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F53&lt;=_xlfn.XLOOKUP(B53,'Referenzwerte und Vorgaben'!$A$2:$A$12,'Referenzwerte und Vorgaben'!$B$2:$B$12),
                         TblFahrzeuge[[#This Row],[Förderbetrag kummulativ ]]&lt;='Referenzwerte und Vorgaben'!$C$18,
                         TblFahrzeuge[[#This Row],[Wasserstoffbedarf kummulativ]]&lt;=('1_HRS Tankstelle Auswertung'!$E$15*'Referenzwerte und Vorgaben'!$C$22),
                         F49&lt;=_xlfn.XLOOKUP(B49,'Referenzwerte und Vorgaben'!$A$2:$A$12,'Referenzwerte und Vorgaben'!$B$2:$B$12)
                     ),
                     "ja",
                     "nein"
                 ),
             "")
         )
     )
)</f>
        <v/>
      </c>
    </row>
    <row r="50" spans="1:10" ht="15.75" customHeight="1" x14ac:dyDescent="0.5">
      <c r="A50" s="7">
        <v>46</v>
      </c>
      <c r="B50" s="69"/>
      <c r="C50" s="76"/>
      <c r="D50" s="77"/>
      <c r="E50" s="77"/>
      <c r="F50" s="70"/>
      <c r="G50" s="63">
        <f>IF((E50-D50)=0,0,IF(F50/(E50-D50)&gt;'Referenzwerte und Vorgaben'!$C$26,"Max. Förderquote = 80%!",F50/(E50-D50)))</f>
        <v>0</v>
      </c>
      <c r="H50" s="64">
        <f>IF(0=TblFahrzeuge[[#This Row],[Förderquote zum Differenzbetrag]],0,IF(SUM($F$5:F50)&lt;='Referenzwerte und Vorgaben'!$C$18,SUM($F$5:F50),"Max. Förderbetrag überschritten"))</f>
        <v>0</v>
      </c>
      <c r="I50" cm="1">
        <f t="array" ref="I5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F54&lt;=_xlfn.XLOOKUP(B54,'Referenzwerte und Vorgaben'!$A$2:$A$12,'Referenzwerte und Vorgaben'!$B$2:$B$12),
                         TblFahrzeuge[[#This Row],[Förderbetrag kummulativ ]]&lt;='Referenzwerte und Vorgaben'!$C$18,
                         TblFahrzeuge[[#This Row],[Wasserstoffbedarf kummulativ]]&lt;=('1_HRS Tankstelle Auswertung'!$E$15*'Referenzwerte und Vorgaben'!$C$22),
                         F50&lt;=_xlfn.XLOOKUP(B50,'Referenzwerte und Vorgaben'!$A$2:$A$12,'Referenzwerte und Vorgaben'!$B$2:$B$12)
                     ),
                     "ja",
                     "nein"
                 ),
             "")
         )
     )
)</f>
        <v/>
      </c>
    </row>
    <row r="51" spans="1:10" ht="15.75" customHeight="1" x14ac:dyDescent="0.5">
      <c r="A51" s="7">
        <v>47</v>
      </c>
      <c r="B51" s="69"/>
      <c r="C51" s="76"/>
      <c r="D51" s="77"/>
      <c r="E51" s="77"/>
      <c r="F51" s="70"/>
      <c r="G51" s="63">
        <f>IF((E51-D51)=0,0,IF(F51/(E51-D51)&gt;'Referenzwerte und Vorgaben'!$C$26,"Max. Förderquote = 80%!",F51/(E51-D51)))</f>
        <v>0</v>
      </c>
      <c r="H51" s="64">
        <f>IF(0=TblFahrzeuge[[#This Row],[Förderquote zum Differenzbetrag]],0,IF(SUM($F$5:F51)&lt;='Referenzwerte und Vorgaben'!$C$18,SUM($F$5:F51),"Max. Förderbetrag überschritten"))</f>
        <v>0</v>
      </c>
      <c r="I51" cm="1">
        <f t="array" ref="I5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F55&lt;=_xlfn.XLOOKUP(B55,'Referenzwerte und Vorgaben'!$A$2:$A$12,'Referenzwerte und Vorgaben'!$B$2:$B$12),
                         TblFahrzeuge[[#This Row],[Förderbetrag kummulativ ]]&lt;='Referenzwerte und Vorgaben'!$C$18,
                         TblFahrzeuge[[#This Row],[Wasserstoffbedarf kummulativ]]&lt;=('1_HRS Tankstelle Auswertung'!$E$15*'Referenzwerte und Vorgaben'!$C$22),
                         F51&lt;=_xlfn.XLOOKUP(B51,'Referenzwerte und Vorgaben'!$A$2:$A$12,'Referenzwerte und Vorgaben'!$B$2:$B$12)
                     ),
                     "ja",
                     "nein"
                 ),
             "")
         )
     )
)</f>
        <v/>
      </c>
    </row>
    <row r="52" spans="1:10" ht="15.75" customHeight="1" x14ac:dyDescent="0.5">
      <c r="A52" s="7">
        <v>48</v>
      </c>
      <c r="B52" s="69"/>
      <c r="C52" s="76"/>
      <c r="D52" s="77"/>
      <c r="E52" s="77"/>
      <c r="F52" s="70"/>
      <c r="G52" s="63">
        <f>IF((E52-D52)=0,0,IF(F52/(E52-D52)&gt;'Referenzwerte und Vorgaben'!$C$26,"Max. Förderquote = 80%!",F52/(E52-D52)))</f>
        <v>0</v>
      </c>
      <c r="H52" s="64">
        <f>IF(0=TblFahrzeuge[[#This Row],[Förderquote zum Differenzbetrag]],0,IF(SUM($F$5:F52)&lt;='Referenzwerte und Vorgaben'!$C$18,SUM($F$5:F52),"Max. Förderbetrag überschritten"))</f>
        <v>0</v>
      </c>
      <c r="I52" cm="1">
        <f t="array" ref="I5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F56&lt;=_xlfn.XLOOKUP(B56,'Referenzwerte und Vorgaben'!$A$2:$A$12,'Referenzwerte und Vorgaben'!$B$2:$B$12),
                         TblFahrzeuge[[#This Row],[Förderbetrag kummulativ ]]&lt;='Referenzwerte und Vorgaben'!$C$18,
                         TblFahrzeuge[[#This Row],[Wasserstoffbedarf kummulativ]]&lt;=('1_HRS Tankstelle Auswertung'!$E$15*'Referenzwerte und Vorgaben'!$C$22),
                         F52&lt;=_xlfn.XLOOKUP(B52,'Referenzwerte und Vorgaben'!$A$2:$A$12,'Referenzwerte und Vorgaben'!$B$2:$B$12)
                     ),
                     "ja",
                     "nein"
                 ),
             "")
         )
     )
)</f>
        <v/>
      </c>
    </row>
    <row r="53" spans="1:10" ht="15.75" customHeight="1" x14ac:dyDescent="0.5">
      <c r="A53" s="7">
        <v>49</v>
      </c>
      <c r="B53" s="69"/>
      <c r="C53" s="76"/>
      <c r="D53" s="77"/>
      <c r="E53" s="77"/>
      <c r="F53" s="70"/>
      <c r="G53" s="63">
        <f>IF((E53-D53)=0,0,IF(F53/(E53-D53)&gt;'Referenzwerte und Vorgaben'!$C$26,"Max. Förderquote = 80%!",F53/(E53-D53)))</f>
        <v>0</v>
      </c>
      <c r="H53" s="64">
        <f>IF(0=TblFahrzeuge[[#This Row],[Förderquote zum Differenzbetrag]],0,IF(SUM($F$5:F53)&lt;='Referenzwerte und Vorgaben'!$C$18,SUM($F$5:F53),"Max. Förderbetrag überschritten"))</f>
        <v>0</v>
      </c>
      <c r="I53" cm="1">
        <f t="array" ref="I5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F57&lt;=_xlfn.XLOOKUP(B57,'Referenzwerte und Vorgaben'!$A$2:$A$12,'Referenzwerte und Vorgaben'!$B$2:$B$12),
                         TblFahrzeuge[[#This Row],[Förderbetrag kummulativ ]]&lt;='Referenzwerte und Vorgaben'!$C$18,
                         TblFahrzeuge[[#This Row],[Wasserstoffbedarf kummulativ]]&lt;=('1_HRS Tankstelle Auswertung'!$E$15*'Referenzwerte und Vorgaben'!$C$22),
                         F53&lt;=_xlfn.XLOOKUP(B53,'Referenzwerte und Vorgaben'!$A$2:$A$12,'Referenzwerte und Vorgaben'!$B$2:$B$12)
                     ),
                     "ja",
                     "nein"
                 ),
             "")
         )
     )
)</f>
        <v/>
      </c>
    </row>
    <row r="54" spans="1:10" ht="15.75" customHeight="1" x14ac:dyDescent="0.5">
      <c r="A54" s="7">
        <v>50</v>
      </c>
      <c r="B54" s="69"/>
      <c r="C54" s="76"/>
      <c r="D54" s="77"/>
      <c r="E54" s="77"/>
      <c r="F54" s="70"/>
      <c r="G54" s="63">
        <f>IF((E54-D54)=0,0,IF(F54/(E54-D54)&gt;'Referenzwerte und Vorgaben'!$C$26,"Max. Förderquote = 80%!",F54/(E54-D54)))</f>
        <v>0</v>
      </c>
      <c r="H54" s="64">
        <f>IF(0=TblFahrzeuge[[#This Row],[Förderquote zum Differenzbetrag]],0,IF(SUM($F$5:F54)&lt;='Referenzwerte und Vorgaben'!$C$18,SUM($F$5:F54),"Max. Förderbetrag überschritten"))</f>
        <v>0</v>
      </c>
      <c r="I54" cm="1">
        <f t="array" ref="I5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F58&lt;=_xlfn.XLOOKUP(B58,'Referenzwerte und Vorgaben'!$A$2:$A$12,'Referenzwerte und Vorgaben'!$B$2:$B$12),
                         TblFahrzeuge[[#This Row],[Förderbetrag kummulativ ]]&lt;='Referenzwerte und Vorgaben'!$C$18,
                         TblFahrzeuge[[#This Row],[Wasserstoffbedarf kummulativ]]&lt;=('1_HRS Tankstelle Auswertung'!$E$15*'Referenzwerte und Vorgaben'!$C$22),
                         F54&lt;=_xlfn.XLOOKUP(B54,'Referenzwerte und Vorgaben'!$A$2:$A$12,'Referenzwerte und Vorgaben'!$B$2:$B$12)
                     ),
                     "ja",
                     "nein"
                 ),
             "")
         )
     )
)</f>
        <v/>
      </c>
    </row>
    <row r="55" spans="1:10" ht="15.75" customHeight="1" x14ac:dyDescent="0.5">
      <c r="A55" s="7">
        <v>51</v>
      </c>
      <c r="B55" s="69"/>
      <c r="C55" s="76"/>
      <c r="D55" s="77"/>
      <c r="E55" s="77"/>
      <c r="F55" s="70"/>
      <c r="G55" s="63">
        <f>IF((E55-D55)=0,0,IF(F55/(E55-D55)&gt;'Referenzwerte und Vorgaben'!$C$26,"Max. Förderquote = 80%!",F55/(E55-D55)))</f>
        <v>0</v>
      </c>
      <c r="H55" s="64">
        <f>IF(0=TblFahrzeuge[[#This Row],[Förderquote zum Differenzbetrag]],0,IF(SUM($F$5:F55)&lt;='Referenzwerte und Vorgaben'!$C$18,SUM($F$5:F55),"Max. Förderbetrag überschritten"))</f>
        <v>0</v>
      </c>
      <c r="I55" cm="1">
        <f t="array" ref="I5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F59&lt;=_xlfn.XLOOKUP(B59,'Referenzwerte und Vorgaben'!$A$2:$A$12,'Referenzwerte und Vorgaben'!$B$2:$B$12),
                         TblFahrzeuge[[#This Row],[Förderbetrag kummulativ ]]&lt;='Referenzwerte und Vorgaben'!$C$18,
                         TblFahrzeuge[[#This Row],[Wasserstoffbedarf kummulativ]]&lt;=('1_HRS Tankstelle Auswertung'!$E$15*'Referenzwerte und Vorgaben'!$C$22),
                         F55&lt;=_xlfn.XLOOKUP(B55,'Referenzwerte und Vorgaben'!$A$2:$A$12,'Referenzwerte und Vorgaben'!$B$2:$B$12)
                     ),
                     "ja",
                     "nein"
                 ),
             "")
         )
     )
)</f>
        <v/>
      </c>
    </row>
    <row r="56" spans="1:10" ht="15.75" customHeight="1" x14ac:dyDescent="0.5">
      <c r="A56" s="7">
        <v>52</v>
      </c>
      <c r="B56" s="69"/>
      <c r="C56" s="76"/>
      <c r="D56" s="77"/>
      <c r="E56" s="77"/>
      <c r="F56" s="70"/>
      <c r="G56" s="63">
        <f>IF((E56-D56)=0,0,IF(F56/(E56-D56)&gt;'Referenzwerte und Vorgaben'!$C$26,"Max. Förderquote = 80%!",F56/(E56-D56)))</f>
        <v>0</v>
      </c>
      <c r="H56" s="64">
        <f>IF(0=TblFahrzeuge[[#This Row],[Förderquote zum Differenzbetrag]],0,IF(SUM($F$5:F56)&lt;='Referenzwerte und Vorgaben'!$C$18,SUM($F$5:F56),"Max. Förderbetrag überschritten"))</f>
        <v>0</v>
      </c>
      <c r="I56" cm="1">
        <f t="array" ref="I5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F60&lt;=_xlfn.XLOOKUP(B60,'Referenzwerte und Vorgaben'!$A$2:$A$12,'Referenzwerte und Vorgaben'!$B$2:$B$12),
                         TblFahrzeuge[[#This Row],[Förderbetrag kummulativ ]]&lt;='Referenzwerte und Vorgaben'!$C$18,
                         TblFahrzeuge[[#This Row],[Wasserstoffbedarf kummulativ]]&lt;=('1_HRS Tankstelle Auswertung'!$E$15*'Referenzwerte und Vorgaben'!$C$22),
                         F56&lt;=_xlfn.XLOOKUP(B56,'Referenzwerte und Vorgaben'!$A$2:$A$12,'Referenzwerte und Vorgaben'!$B$2:$B$12)
                     ),
                     "ja",
                     "nein"
                 ),
             "")
         )
     )
)</f>
        <v/>
      </c>
    </row>
    <row r="57" spans="1:10" ht="15.75" customHeight="1" x14ac:dyDescent="0.5">
      <c r="A57" s="7">
        <v>53</v>
      </c>
      <c r="B57" s="69"/>
      <c r="C57" s="76"/>
      <c r="D57" s="77"/>
      <c r="E57" s="77"/>
      <c r="F57" s="70"/>
      <c r="G57" s="63">
        <f>IF((E57-D57)=0,0,IF(F57/(E57-D57)&gt;'Referenzwerte und Vorgaben'!$C$26,"Max. Förderquote = 80%!",F57/(E57-D57)))</f>
        <v>0</v>
      </c>
      <c r="H57" s="64">
        <f>IF(0=TblFahrzeuge[[#This Row],[Förderquote zum Differenzbetrag]],0,IF(SUM($F$5:F57)&lt;='Referenzwerte und Vorgaben'!$C$18,SUM($F$5:F57),"Max. Förderbetrag überschritten"))</f>
        <v>0</v>
      </c>
      <c r="I57" cm="1">
        <f t="array" ref="I5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F61&lt;=_xlfn.XLOOKUP(B61,'Referenzwerte und Vorgaben'!$A$2:$A$12,'Referenzwerte und Vorgaben'!$B$2:$B$12),
                         TblFahrzeuge[[#This Row],[Förderbetrag kummulativ ]]&lt;='Referenzwerte und Vorgaben'!$C$18,
                         TblFahrzeuge[[#This Row],[Wasserstoffbedarf kummulativ]]&lt;=('1_HRS Tankstelle Auswertung'!$E$15*'Referenzwerte und Vorgaben'!$C$22),
                         F57&lt;=_xlfn.XLOOKUP(B57,'Referenzwerte und Vorgaben'!$A$2:$A$12,'Referenzwerte und Vorgaben'!$B$2:$B$12)
                     ),
                     "ja",
                     "nein"
                 ),
             "")
         )
     )
)</f>
        <v/>
      </c>
    </row>
    <row r="58" spans="1:10" ht="15.75" customHeight="1" x14ac:dyDescent="0.5">
      <c r="A58" s="7">
        <v>54</v>
      </c>
      <c r="B58" s="69"/>
      <c r="C58" s="76"/>
      <c r="D58" s="77"/>
      <c r="E58" s="77"/>
      <c r="F58" s="70"/>
      <c r="G58" s="63">
        <f>IF((E58-D58)=0,0,IF(F58/(E58-D58)&gt;'Referenzwerte und Vorgaben'!$C$26,"Max. Förderquote = 80%!",F58/(E58-D58)))</f>
        <v>0</v>
      </c>
      <c r="H58" s="64">
        <f>IF(0=TblFahrzeuge[[#This Row],[Förderquote zum Differenzbetrag]],0,IF(SUM($F$5:F58)&lt;='Referenzwerte und Vorgaben'!$C$18,SUM($F$5:F58),"Max. Förderbetrag überschritten"))</f>
        <v>0</v>
      </c>
      <c r="I58" cm="1">
        <f t="array" ref="I5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F62&lt;=_xlfn.XLOOKUP(B62,'Referenzwerte und Vorgaben'!$A$2:$A$12,'Referenzwerte und Vorgaben'!$B$2:$B$12),
                         TblFahrzeuge[[#This Row],[Förderbetrag kummulativ ]]&lt;='Referenzwerte und Vorgaben'!$C$18,
                         TblFahrzeuge[[#This Row],[Wasserstoffbedarf kummulativ]]&lt;=('1_HRS Tankstelle Auswertung'!$E$15*'Referenzwerte und Vorgaben'!$C$22),
                         F58&lt;=_xlfn.XLOOKUP(B58,'Referenzwerte und Vorgaben'!$A$2:$A$12,'Referenzwerte und Vorgaben'!$B$2:$B$12)
                     ),
                     "ja",
                     "nein"
                 ),
             "")
         )
     )
)</f>
        <v/>
      </c>
    </row>
    <row r="59" spans="1:10" ht="15.75" customHeight="1" x14ac:dyDescent="0.5">
      <c r="A59" s="7">
        <v>55</v>
      </c>
      <c r="B59" s="69"/>
      <c r="C59" s="76"/>
      <c r="D59" s="77"/>
      <c r="E59" s="77"/>
      <c r="F59" s="70"/>
      <c r="G59" s="63">
        <f>IF((E59-D59)=0,0,IF(F59/(E59-D59)&gt;'Referenzwerte und Vorgaben'!$C$26,"Max. Förderquote = 80%!",F59/(E59-D59)))</f>
        <v>0</v>
      </c>
      <c r="H59" s="64">
        <f>IF(0=TblFahrzeuge[[#This Row],[Förderquote zum Differenzbetrag]],0,IF(SUM($F$5:F59)&lt;='Referenzwerte und Vorgaben'!$C$18,SUM($F$5:F59),"Max. Förderbetrag überschritten"))</f>
        <v>0</v>
      </c>
      <c r="I59" cm="1">
        <f t="array" ref="I5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F63&lt;=_xlfn.XLOOKUP(B63,'Referenzwerte und Vorgaben'!$A$2:$A$12,'Referenzwerte und Vorgaben'!$B$2:$B$12),
                         TblFahrzeuge[[#This Row],[Förderbetrag kummulativ ]]&lt;='Referenzwerte und Vorgaben'!$C$18,
                         TblFahrzeuge[[#This Row],[Wasserstoffbedarf kummulativ]]&lt;=('1_HRS Tankstelle Auswertung'!$E$15*'Referenzwerte und Vorgaben'!$C$22),
                         F59&lt;=_xlfn.XLOOKUP(B59,'Referenzwerte und Vorgaben'!$A$2:$A$12,'Referenzwerte und Vorgaben'!$B$2:$B$12)
                     ),
                     "ja",
                     "nein"
                 ),
             "")
         )
     )
)</f>
        <v/>
      </c>
    </row>
    <row r="60" spans="1:10" ht="15.75" customHeight="1" x14ac:dyDescent="0.5">
      <c r="A60" s="7">
        <v>56</v>
      </c>
      <c r="B60" s="69"/>
      <c r="C60" s="76"/>
      <c r="D60" s="77"/>
      <c r="E60" s="77"/>
      <c r="F60" s="70"/>
      <c r="G60" s="63">
        <f>IF((E60-D60)=0,0,IF(F60/(E60-D60)&gt;'Referenzwerte und Vorgaben'!$C$26,"Max. Förderquote = 80%!",F60/(E60-D60)))</f>
        <v>0</v>
      </c>
      <c r="H60" s="64">
        <f>IF(0=TblFahrzeuge[[#This Row],[Förderquote zum Differenzbetrag]],0,IF(SUM($F$5:F60)&lt;='Referenzwerte und Vorgaben'!$C$18,SUM($F$5:F60),"Max. Förderbetrag überschritten"))</f>
        <v>0</v>
      </c>
      <c r="I60" cm="1">
        <f t="array" ref="I6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F64&lt;=_xlfn.XLOOKUP(B64,'Referenzwerte und Vorgaben'!$A$2:$A$12,'Referenzwerte und Vorgaben'!$B$2:$B$12),
                         TblFahrzeuge[[#This Row],[Förderbetrag kummulativ ]]&lt;='Referenzwerte und Vorgaben'!$C$18,
                         TblFahrzeuge[[#This Row],[Wasserstoffbedarf kummulativ]]&lt;=('1_HRS Tankstelle Auswertung'!$E$15*'Referenzwerte und Vorgaben'!$C$22),
                         F60&lt;=_xlfn.XLOOKUP(B60,'Referenzwerte und Vorgaben'!$A$2:$A$12,'Referenzwerte und Vorgaben'!$B$2:$B$12)
                     ),
                     "ja",
                     "nein"
                 ),
             "")
         )
     )
)</f>
        <v/>
      </c>
    </row>
    <row r="61" spans="1:10" ht="15.75" customHeight="1" x14ac:dyDescent="0.5">
      <c r="A61" s="7">
        <v>57</v>
      </c>
      <c r="B61" s="69"/>
      <c r="C61" s="76"/>
      <c r="D61" s="77"/>
      <c r="E61" s="77"/>
      <c r="F61" s="70"/>
      <c r="G61" s="63">
        <f>IF((E61-D61)=0,0,IF(F61/(E61-D61)&gt;'Referenzwerte und Vorgaben'!$C$26,"Max. Förderquote = 80%!",F61/(E61-D61)))</f>
        <v>0</v>
      </c>
      <c r="H61" s="64">
        <f>IF(0=TblFahrzeuge[[#This Row],[Förderquote zum Differenzbetrag]],0,IF(SUM($F$5:F61)&lt;='Referenzwerte und Vorgaben'!$C$18,SUM($F$5:F61),"Max. Förderbetrag überschritten"))</f>
        <v>0</v>
      </c>
      <c r="I61" cm="1">
        <f t="array" ref="I6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F65&lt;=_xlfn.XLOOKUP(B65,'Referenzwerte und Vorgaben'!$A$2:$A$12,'Referenzwerte und Vorgaben'!$B$2:$B$12),
                         TblFahrzeuge[[#This Row],[Förderbetrag kummulativ ]]&lt;='Referenzwerte und Vorgaben'!$C$18,
                         TblFahrzeuge[[#This Row],[Wasserstoffbedarf kummulativ]]&lt;=('1_HRS Tankstelle Auswertung'!$E$15*'Referenzwerte und Vorgaben'!$C$22),
                         F61&lt;=_xlfn.XLOOKUP(B61,'Referenzwerte und Vorgaben'!$A$2:$A$12,'Referenzwerte und Vorgaben'!$B$2:$B$12)
                     ),
                     "ja",
                     "nein"
                 ),
             "")
         )
     )
)</f>
        <v/>
      </c>
    </row>
    <row r="62" spans="1:10" ht="15.75" customHeight="1" x14ac:dyDescent="0.5">
      <c r="A62" s="7">
        <v>58</v>
      </c>
      <c r="B62" s="69"/>
      <c r="C62" s="76"/>
      <c r="D62" s="77"/>
      <c r="E62" s="77"/>
      <c r="F62" s="70"/>
      <c r="G62" s="63">
        <f>IF((E62-D62)=0,0,IF(F62/(E62-D62)&gt;'Referenzwerte und Vorgaben'!$C$26,"Max. Förderquote = 80%!",F62/(E62-D62)))</f>
        <v>0</v>
      </c>
      <c r="H62" s="64">
        <f>IF(0=TblFahrzeuge[[#This Row],[Förderquote zum Differenzbetrag]],0,IF(SUM($F$5:F62)&lt;='Referenzwerte und Vorgaben'!$C$18,SUM($F$5:F62),"Max. Förderbetrag überschritten"))</f>
        <v>0</v>
      </c>
      <c r="I62" cm="1">
        <f t="array" ref="I6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F66&lt;=_xlfn.XLOOKUP(B66,'Referenzwerte und Vorgaben'!$A$2:$A$12,'Referenzwerte und Vorgaben'!$B$2:$B$12),
                         TblFahrzeuge[[#This Row],[Förderbetrag kummulativ ]]&lt;='Referenzwerte und Vorgaben'!$C$18,
                         TblFahrzeuge[[#This Row],[Wasserstoffbedarf kummulativ]]&lt;=('1_HRS Tankstelle Auswertung'!$E$15*'Referenzwerte und Vorgaben'!$C$22),
                         F62&lt;=_xlfn.XLOOKUP(B62,'Referenzwerte und Vorgaben'!$A$2:$A$12,'Referenzwerte und Vorgaben'!$B$2:$B$12)
                     ),
                     "ja",
                     "nein"
                 ),
             "")
         )
     )
)</f>
        <v/>
      </c>
    </row>
    <row r="63" spans="1:10" ht="15.75" customHeight="1" x14ac:dyDescent="0.5">
      <c r="A63" s="7">
        <v>59</v>
      </c>
      <c r="B63" s="69"/>
      <c r="C63" s="76"/>
      <c r="D63" s="77"/>
      <c r="E63" s="77"/>
      <c r="F63" s="70"/>
      <c r="G63" s="63">
        <f>IF((E63-D63)=0,0,IF(F63/(E63-D63)&gt;'Referenzwerte und Vorgaben'!$C$26,"Max. Förderquote = 80%!",F63/(E63-D63)))</f>
        <v>0</v>
      </c>
      <c r="H63" s="64">
        <f>IF(0=TblFahrzeuge[[#This Row],[Förderquote zum Differenzbetrag]],0,IF(SUM($F$5:F63)&lt;='Referenzwerte und Vorgaben'!$C$18,SUM($F$5:F63),"Max. Förderbetrag überschritten"))</f>
        <v>0</v>
      </c>
      <c r="I63" cm="1">
        <f t="array" ref="I6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F67&lt;=_xlfn.XLOOKUP(B67,'Referenzwerte und Vorgaben'!$A$2:$A$12,'Referenzwerte und Vorgaben'!$B$2:$B$12),
                         TblFahrzeuge[[#This Row],[Förderbetrag kummulativ ]]&lt;='Referenzwerte und Vorgaben'!$C$18,
                         TblFahrzeuge[[#This Row],[Wasserstoffbedarf kummulativ]]&lt;=('1_HRS Tankstelle Auswertung'!$E$15*'Referenzwerte und Vorgaben'!$C$22),
                         F63&lt;=_xlfn.XLOOKUP(B63,'Referenzwerte und Vorgaben'!$A$2:$A$12,'Referenzwerte und Vorgaben'!$B$2:$B$12)
                     ),
                     "ja",
                     "nein"
                 ),
             "")
         )
     )
)</f>
        <v/>
      </c>
    </row>
    <row r="64" spans="1:10" ht="15.75" customHeight="1" x14ac:dyDescent="0.5">
      <c r="A64" s="7">
        <v>60</v>
      </c>
      <c r="B64" s="69"/>
      <c r="C64" s="76"/>
      <c r="D64" s="77"/>
      <c r="E64" s="77"/>
      <c r="F64" s="70"/>
      <c r="G64" s="63">
        <f>IF((E64-D64)=0,0,IF(F64/(E64-D64)&gt;'Referenzwerte und Vorgaben'!$C$26,"Max. Förderquote = 80%!",F64/(E64-D64)))</f>
        <v>0</v>
      </c>
      <c r="H64" s="64">
        <f>IF(0=TblFahrzeuge[[#This Row],[Förderquote zum Differenzbetrag]],0,IF(SUM($F$5:F64)&lt;='Referenzwerte und Vorgaben'!$C$18,SUM($F$5:F64),"Max. Förderbetrag überschritten"))</f>
        <v>0</v>
      </c>
      <c r="I64" cm="1">
        <f t="array" ref="I6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F68&lt;=_xlfn.XLOOKUP(B68,'Referenzwerte und Vorgaben'!$A$2:$A$12,'Referenzwerte und Vorgaben'!$B$2:$B$12),
                         TblFahrzeuge[[#This Row],[Förderbetrag kummulativ ]]&lt;='Referenzwerte und Vorgaben'!$C$18,
                         TblFahrzeuge[[#This Row],[Wasserstoffbedarf kummulativ]]&lt;=('1_HRS Tankstelle Auswertung'!$E$15*'Referenzwerte und Vorgaben'!$C$22),
                         F64&lt;=_xlfn.XLOOKUP(B64,'Referenzwerte und Vorgaben'!$A$2:$A$12,'Referenzwerte und Vorgaben'!$B$2:$B$12)
                     ),
                     "ja",
                     "nein"
                 ),
             "")
         )
     )
)</f>
        <v/>
      </c>
    </row>
    <row r="65" spans="1:10" ht="15.75" customHeight="1" x14ac:dyDescent="0.5">
      <c r="A65" s="7">
        <v>61</v>
      </c>
      <c r="B65" s="69"/>
      <c r="C65" s="76"/>
      <c r="D65" s="77"/>
      <c r="E65" s="77"/>
      <c r="F65" s="70"/>
      <c r="G65" s="63">
        <f>IF((E65-D65)=0,0,IF(F65/(E65-D65)&gt;'Referenzwerte und Vorgaben'!$C$26,"Max. Förderquote = 80%!",F65/(E65-D65)))</f>
        <v>0</v>
      </c>
      <c r="H65" s="64">
        <f>IF(0=TblFahrzeuge[[#This Row],[Förderquote zum Differenzbetrag]],0,IF(SUM($F$5:F65)&lt;='Referenzwerte und Vorgaben'!$C$18,SUM($F$5:F65),"Max. Förderbetrag überschritten"))</f>
        <v>0</v>
      </c>
      <c r="I65" cm="1">
        <f t="array" ref="I6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F69&lt;=_xlfn.XLOOKUP(B69,'Referenzwerte und Vorgaben'!$A$2:$A$12,'Referenzwerte und Vorgaben'!$B$2:$B$12),
                         TblFahrzeuge[[#This Row],[Förderbetrag kummulativ ]]&lt;='Referenzwerte und Vorgaben'!$C$18,
                         TblFahrzeuge[[#This Row],[Wasserstoffbedarf kummulativ]]&lt;=('1_HRS Tankstelle Auswertung'!$E$15*'Referenzwerte und Vorgaben'!$C$22),
                         F65&lt;=_xlfn.XLOOKUP(B65,'Referenzwerte und Vorgaben'!$A$2:$A$12,'Referenzwerte und Vorgaben'!$B$2:$B$12)
                     ),
                     "ja",
                     "nein"
                 ),
             "")
         )
     )
)</f>
        <v/>
      </c>
    </row>
    <row r="66" spans="1:10" ht="15.75" customHeight="1" x14ac:dyDescent="0.5">
      <c r="A66" s="7">
        <v>62</v>
      </c>
      <c r="B66" s="69"/>
      <c r="C66" s="76"/>
      <c r="D66" s="77"/>
      <c r="E66" s="77"/>
      <c r="F66" s="70"/>
      <c r="G66" s="63">
        <f>IF((E66-D66)=0,0,IF(F66/(E66-D66)&gt;'Referenzwerte und Vorgaben'!$C$26,"Max. Förderquote = 80%!",F66/(E66-D66)))</f>
        <v>0</v>
      </c>
      <c r="H66" s="64">
        <f>IF(0=TblFahrzeuge[[#This Row],[Förderquote zum Differenzbetrag]],0,IF(SUM($F$5:F66)&lt;='Referenzwerte und Vorgaben'!$C$18,SUM($F$5:F66),"Max. Förderbetrag überschritten"))</f>
        <v>0</v>
      </c>
      <c r="I66" cm="1">
        <f t="array" ref="I6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F70&lt;=_xlfn.XLOOKUP(B70,'Referenzwerte und Vorgaben'!$A$2:$A$12,'Referenzwerte und Vorgaben'!$B$2:$B$12),
                         TblFahrzeuge[[#This Row],[Förderbetrag kummulativ ]]&lt;='Referenzwerte und Vorgaben'!$C$18,
                         TblFahrzeuge[[#This Row],[Wasserstoffbedarf kummulativ]]&lt;=('1_HRS Tankstelle Auswertung'!$E$15*'Referenzwerte und Vorgaben'!$C$22),
                         F66&lt;=_xlfn.XLOOKUP(B66,'Referenzwerte und Vorgaben'!$A$2:$A$12,'Referenzwerte und Vorgaben'!$B$2:$B$12)
                     ),
                     "ja",
                     "nein"
                 ),
             "")
         )
     )
)</f>
        <v/>
      </c>
    </row>
    <row r="67" spans="1:10" ht="15.75" customHeight="1" x14ac:dyDescent="0.5">
      <c r="A67" s="7">
        <v>63</v>
      </c>
      <c r="B67" s="69"/>
      <c r="C67" s="76"/>
      <c r="D67" s="77"/>
      <c r="E67" s="77"/>
      <c r="F67" s="70"/>
      <c r="G67" s="63">
        <f>IF((E67-D67)=0,0,IF(F67/(E67-D67)&gt;'Referenzwerte und Vorgaben'!$C$26,"Max. Förderquote = 80%!",F67/(E67-D67)))</f>
        <v>0</v>
      </c>
      <c r="H67" s="64">
        <f>IF(0=TblFahrzeuge[[#This Row],[Förderquote zum Differenzbetrag]],0,IF(SUM($F$5:F67)&lt;='Referenzwerte und Vorgaben'!$C$18,SUM($F$5:F67),"Max. Förderbetrag überschritten"))</f>
        <v>0</v>
      </c>
      <c r="I67" cm="1">
        <f t="array" ref="I6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F71&lt;=_xlfn.XLOOKUP(B71,'Referenzwerte und Vorgaben'!$A$2:$A$12,'Referenzwerte und Vorgaben'!$B$2:$B$12),
                         TblFahrzeuge[[#This Row],[Förderbetrag kummulativ ]]&lt;='Referenzwerte und Vorgaben'!$C$18,
                         TblFahrzeuge[[#This Row],[Wasserstoffbedarf kummulativ]]&lt;=('1_HRS Tankstelle Auswertung'!$E$15*'Referenzwerte und Vorgaben'!$C$22),
                         F67&lt;=_xlfn.XLOOKUP(B67,'Referenzwerte und Vorgaben'!$A$2:$A$12,'Referenzwerte und Vorgaben'!$B$2:$B$12)
                     ),
                     "ja",
                     "nein"
                 ),
             "")
         )
     )
)</f>
        <v/>
      </c>
    </row>
    <row r="68" spans="1:10" ht="15.75" customHeight="1" x14ac:dyDescent="0.5">
      <c r="A68" s="7">
        <v>64</v>
      </c>
      <c r="B68" s="69"/>
      <c r="C68" s="76"/>
      <c r="D68" s="77"/>
      <c r="E68" s="77"/>
      <c r="F68" s="70"/>
      <c r="G68" s="63">
        <f>IF((E68-D68)=0,0,IF(F68/(E68-D68)&gt;'Referenzwerte und Vorgaben'!$C$26,"Max. Förderquote = 80%!",F68/(E68-D68)))</f>
        <v>0</v>
      </c>
      <c r="H68" s="64">
        <f>IF(0=TblFahrzeuge[[#This Row],[Förderquote zum Differenzbetrag]],0,IF(SUM($F$5:F68)&lt;='Referenzwerte und Vorgaben'!$C$18,SUM($F$5:F68),"Max. Förderbetrag überschritten"))</f>
        <v>0</v>
      </c>
      <c r="I68" cm="1">
        <f t="array" ref="I6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F72&lt;=_xlfn.XLOOKUP(B72,'Referenzwerte und Vorgaben'!$A$2:$A$12,'Referenzwerte und Vorgaben'!$B$2:$B$12),
                         TblFahrzeuge[[#This Row],[Förderbetrag kummulativ ]]&lt;='Referenzwerte und Vorgaben'!$C$18,
                         TblFahrzeuge[[#This Row],[Wasserstoffbedarf kummulativ]]&lt;=('1_HRS Tankstelle Auswertung'!$E$15*'Referenzwerte und Vorgaben'!$C$22),
                         F68&lt;=_xlfn.XLOOKUP(B68,'Referenzwerte und Vorgaben'!$A$2:$A$12,'Referenzwerte und Vorgaben'!$B$2:$B$12)
                     ),
                     "ja",
                     "nein"
                 ),
             "")
         )
     )
)</f>
        <v/>
      </c>
    </row>
    <row r="69" spans="1:10" ht="15.75" customHeight="1" x14ac:dyDescent="0.5">
      <c r="A69" s="7">
        <v>65</v>
      </c>
      <c r="B69" s="69"/>
      <c r="C69" s="76"/>
      <c r="D69" s="77"/>
      <c r="E69" s="77"/>
      <c r="F69" s="70"/>
      <c r="G69" s="63">
        <f>IF((E69-D69)=0,0,IF(F69/(E69-D69)&gt;'Referenzwerte und Vorgaben'!$C$26,"Max. Förderquote = 80%!",F69/(E69-D69)))</f>
        <v>0</v>
      </c>
      <c r="H69" s="64">
        <f>IF(0=TblFahrzeuge[[#This Row],[Förderquote zum Differenzbetrag]],0,IF(SUM($F$5:F69)&lt;='Referenzwerte und Vorgaben'!$C$18,SUM($F$5:F69),"Max. Förderbetrag überschritten"))</f>
        <v>0</v>
      </c>
      <c r="I69" cm="1">
        <f t="array" ref="I6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F73&lt;=_xlfn.XLOOKUP(B73,'Referenzwerte und Vorgaben'!$A$2:$A$12,'Referenzwerte und Vorgaben'!$B$2:$B$12),
                         TblFahrzeuge[[#This Row],[Förderbetrag kummulativ ]]&lt;='Referenzwerte und Vorgaben'!$C$18,
                         TblFahrzeuge[[#This Row],[Wasserstoffbedarf kummulativ]]&lt;=('1_HRS Tankstelle Auswertung'!$E$15*'Referenzwerte und Vorgaben'!$C$22),
                         F69&lt;=_xlfn.XLOOKUP(B69,'Referenzwerte und Vorgaben'!$A$2:$A$12,'Referenzwerte und Vorgaben'!$B$2:$B$12)
                     ),
                     "ja",
                     "nein"
                 ),
             "")
         )
     )
)</f>
        <v/>
      </c>
    </row>
    <row r="70" spans="1:10" ht="15.75" customHeight="1" x14ac:dyDescent="0.5">
      <c r="A70" s="7">
        <v>66</v>
      </c>
      <c r="B70" s="69"/>
      <c r="C70" s="76"/>
      <c r="D70" s="77"/>
      <c r="E70" s="77"/>
      <c r="F70" s="70"/>
      <c r="G70" s="63">
        <f>IF((E70-D70)=0,0,IF(F70/(E70-D70)&gt;'Referenzwerte und Vorgaben'!$C$26,"Max. Förderquote = 80%!",F70/(E70-D70)))</f>
        <v>0</v>
      </c>
      <c r="H70" s="64">
        <f>IF(0=TblFahrzeuge[[#This Row],[Förderquote zum Differenzbetrag]],0,IF(SUM($F$5:F70)&lt;='Referenzwerte und Vorgaben'!$C$18,SUM($F$5:F70),"Max. Förderbetrag überschritten"))</f>
        <v>0</v>
      </c>
      <c r="I70" cm="1">
        <f t="array" ref="I7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F74&lt;=_xlfn.XLOOKUP(B74,'Referenzwerte und Vorgaben'!$A$2:$A$12,'Referenzwerte und Vorgaben'!$B$2:$B$12),
                         TblFahrzeuge[[#This Row],[Förderbetrag kummulativ ]]&lt;='Referenzwerte und Vorgaben'!$C$18,
                         TblFahrzeuge[[#This Row],[Wasserstoffbedarf kummulativ]]&lt;=('1_HRS Tankstelle Auswertung'!$E$15*'Referenzwerte und Vorgaben'!$C$22),
                         F70&lt;=_xlfn.XLOOKUP(B70,'Referenzwerte und Vorgaben'!$A$2:$A$12,'Referenzwerte und Vorgaben'!$B$2:$B$12)
                     ),
                     "ja",
                     "nein"
                 ),
             "")
         )
     )
)</f>
        <v/>
      </c>
    </row>
    <row r="71" spans="1:10" ht="15.75" customHeight="1" x14ac:dyDescent="0.5">
      <c r="A71" s="7">
        <v>67</v>
      </c>
      <c r="B71" s="69"/>
      <c r="C71" s="76"/>
      <c r="D71" s="77"/>
      <c r="E71" s="77"/>
      <c r="F71" s="70"/>
      <c r="G71" s="63">
        <f>IF((E71-D71)=0,0,IF(F71/(E71-D71)&gt;'Referenzwerte und Vorgaben'!$C$26,"Max. Förderquote = 80%!",F71/(E71-D71)))</f>
        <v>0</v>
      </c>
      <c r="H71" s="64">
        <f>IF(0=TblFahrzeuge[[#This Row],[Förderquote zum Differenzbetrag]],0,IF(SUM($F$5:F71)&lt;='Referenzwerte und Vorgaben'!$C$18,SUM($F$5:F71),"Max. Förderbetrag überschritten"))</f>
        <v>0</v>
      </c>
      <c r="I71" cm="1">
        <f t="array" ref="I7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F75&lt;=_xlfn.XLOOKUP(B75,'Referenzwerte und Vorgaben'!$A$2:$A$12,'Referenzwerte und Vorgaben'!$B$2:$B$12),
                         TblFahrzeuge[[#This Row],[Förderbetrag kummulativ ]]&lt;='Referenzwerte und Vorgaben'!$C$18,
                         TblFahrzeuge[[#This Row],[Wasserstoffbedarf kummulativ]]&lt;=('1_HRS Tankstelle Auswertung'!$E$15*'Referenzwerte und Vorgaben'!$C$22),
                         F71&lt;=_xlfn.XLOOKUP(B71,'Referenzwerte und Vorgaben'!$A$2:$A$12,'Referenzwerte und Vorgaben'!$B$2:$B$12)
                     ),
                     "ja",
                     "nein"
                 ),
             "")
         )
     )
)</f>
        <v/>
      </c>
    </row>
    <row r="72" spans="1:10" ht="15.75" customHeight="1" x14ac:dyDescent="0.5">
      <c r="A72" s="7">
        <v>68</v>
      </c>
      <c r="B72" s="69"/>
      <c r="C72" s="76"/>
      <c r="D72" s="77"/>
      <c r="E72" s="77"/>
      <c r="F72" s="70"/>
      <c r="G72" s="63">
        <f>IF((E72-D72)=0,0,IF(F72/(E72-D72)&gt;'Referenzwerte und Vorgaben'!$C$26,"Max. Förderquote = 80%!",F72/(E72-D72)))</f>
        <v>0</v>
      </c>
      <c r="H72" s="64">
        <f>IF(0=TblFahrzeuge[[#This Row],[Förderquote zum Differenzbetrag]],0,IF(SUM($F$5:F72)&lt;='Referenzwerte und Vorgaben'!$C$18,SUM($F$5:F72),"Max. Förderbetrag überschritten"))</f>
        <v>0</v>
      </c>
      <c r="I72" cm="1">
        <f t="array" ref="I7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F76&lt;=_xlfn.XLOOKUP(B76,'Referenzwerte und Vorgaben'!$A$2:$A$12,'Referenzwerte und Vorgaben'!$B$2:$B$12),
                         TblFahrzeuge[[#This Row],[Förderbetrag kummulativ ]]&lt;='Referenzwerte und Vorgaben'!$C$18,
                         TblFahrzeuge[[#This Row],[Wasserstoffbedarf kummulativ]]&lt;=('1_HRS Tankstelle Auswertung'!$E$15*'Referenzwerte und Vorgaben'!$C$22),
                         F72&lt;=_xlfn.XLOOKUP(B72,'Referenzwerte und Vorgaben'!$A$2:$A$12,'Referenzwerte und Vorgaben'!$B$2:$B$12)
                     ),
                     "ja",
                     "nein"
                 ),
             "")
         )
     )
)</f>
        <v/>
      </c>
    </row>
    <row r="73" spans="1:10" ht="15.75" customHeight="1" x14ac:dyDescent="0.5">
      <c r="A73" s="7">
        <v>69</v>
      </c>
      <c r="B73" s="69"/>
      <c r="C73" s="76"/>
      <c r="D73" s="77"/>
      <c r="E73" s="77"/>
      <c r="F73" s="70"/>
      <c r="G73" s="63">
        <f>IF((E73-D73)=0,0,IF(F73/(E73-D73)&gt;'Referenzwerte und Vorgaben'!$C$26,"Max. Förderquote = 80%!",F73/(E73-D73)))</f>
        <v>0</v>
      </c>
      <c r="H73" s="64">
        <f>IF(0=TblFahrzeuge[[#This Row],[Förderquote zum Differenzbetrag]],0,IF(SUM($F$5:F73)&lt;='Referenzwerte und Vorgaben'!$C$18,SUM($F$5:F73),"Max. Förderbetrag überschritten"))</f>
        <v>0</v>
      </c>
      <c r="I73" cm="1">
        <f t="array" ref="I7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F77&lt;=_xlfn.XLOOKUP(B77,'Referenzwerte und Vorgaben'!$A$2:$A$12,'Referenzwerte und Vorgaben'!$B$2:$B$12),
                         TblFahrzeuge[[#This Row],[Förderbetrag kummulativ ]]&lt;='Referenzwerte und Vorgaben'!$C$18,
                         TblFahrzeuge[[#This Row],[Wasserstoffbedarf kummulativ]]&lt;=('1_HRS Tankstelle Auswertung'!$E$15*'Referenzwerte und Vorgaben'!$C$22),
                         F73&lt;=_xlfn.XLOOKUP(B73,'Referenzwerte und Vorgaben'!$A$2:$A$12,'Referenzwerte und Vorgaben'!$B$2:$B$12)
                     ),
                     "ja",
                     "nein"
                 ),
             "")
         )
     )
)</f>
        <v/>
      </c>
    </row>
    <row r="74" spans="1:10" ht="15.75" customHeight="1" x14ac:dyDescent="0.5">
      <c r="A74" s="7">
        <v>70</v>
      </c>
      <c r="B74" s="69"/>
      <c r="C74" s="76"/>
      <c r="D74" s="77"/>
      <c r="E74" s="77"/>
      <c r="F74" s="70"/>
      <c r="G74" s="63">
        <f>IF((E74-D74)=0,0,IF(F74/(E74-D74)&gt;'Referenzwerte und Vorgaben'!$C$26,"Max. Förderquote = 80%!",F74/(E74-D74)))</f>
        <v>0</v>
      </c>
      <c r="H74" s="64">
        <f>IF(0=TblFahrzeuge[[#This Row],[Förderquote zum Differenzbetrag]],0,IF(SUM($F$5:F74)&lt;='Referenzwerte und Vorgaben'!$C$18,SUM($F$5:F74),"Max. Förderbetrag überschritten"))</f>
        <v>0</v>
      </c>
      <c r="I74" cm="1">
        <f t="array" ref="I7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F78&lt;=_xlfn.XLOOKUP(B78,'Referenzwerte und Vorgaben'!$A$2:$A$12,'Referenzwerte und Vorgaben'!$B$2:$B$12),
                         TblFahrzeuge[[#This Row],[Förderbetrag kummulativ ]]&lt;='Referenzwerte und Vorgaben'!$C$18,
                         TblFahrzeuge[[#This Row],[Wasserstoffbedarf kummulativ]]&lt;=('1_HRS Tankstelle Auswertung'!$E$15*'Referenzwerte und Vorgaben'!$C$22),
                         F74&lt;=_xlfn.XLOOKUP(B74,'Referenzwerte und Vorgaben'!$A$2:$A$12,'Referenzwerte und Vorgaben'!$B$2:$B$12)
                     ),
                     "ja",
                     "nein"
                 ),
             "")
         )
     )
)</f>
        <v/>
      </c>
    </row>
    <row r="75" spans="1:10" ht="15.75" customHeight="1" x14ac:dyDescent="0.5">
      <c r="A75" s="7">
        <v>71</v>
      </c>
      <c r="B75" s="69"/>
      <c r="C75" s="76"/>
      <c r="D75" s="77"/>
      <c r="E75" s="77"/>
      <c r="F75" s="70"/>
      <c r="G75" s="63">
        <f>IF((E75-D75)=0,0,IF(F75/(E75-D75)&gt;'Referenzwerte und Vorgaben'!$C$26,"Max. Förderquote = 80%!",F75/(E75-D75)))</f>
        <v>0</v>
      </c>
      <c r="H75" s="64">
        <f>IF(0=TblFahrzeuge[[#This Row],[Förderquote zum Differenzbetrag]],0,IF(SUM($F$5:F75)&lt;='Referenzwerte und Vorgaben'!$C$18,SUM($F$5:F75),"Max. Förderbetrag überschritten"))</f>
        <v>0</v>
      </c>
      <c r="I75" cm="1">
        <f t="array" ref="I7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F79&lt;=_xlfn.XLOOKUP(B79,'Referenzwerte und Vorgaben'!$A$2:$A$12,'Referenzwerte und Vorgaben'!$B$2:$B$12),
                         TblFahrzeuge[[#This Row],[Förderbetrag kummulativ ]]&lt;='Referenzwerte und Vorgaben'!$C$18,
                         TblFahrzeuge[[#This Row],[Wasserstoffbedarf kummulativ]]&lt;=('1_HRS Tankstelle Auswertung'!$E$15*'Referenzwerte und Vorgaben'!$C$22),
                         F75&lt;=_xlfn.XLOOKUP(B75,'Referenzwerte und Vorgaben'!$A$2:$A$12,'Referenzwerte und Vorgaben'!$B$2:$B$12)
                     ),
                     "ja",
                     "nein"
                 ),
             "")
         )
     )
)</f>
        <v/>
      </c>
    </row>
    <row r="76" spans="1:10" ht="15.75" customHeight="1" x14ac:dyDescent="0.5">
      <c r="A76" s="7">
        <v>72</v>
      </c>
      <c r="B76" s="69"/>
      <c r="C76" s="76"/>
      <c r="D76" s="77"/>
      <c r="E76" s="77"/>
      <c r="F76" s="70"/>
      <c r="G76" s="63">
        <f>IF((E76-D76)=0,0,IF(F76/(E76-D76)&gt;'Referenzwerte und Vorgaben'!$C$26,"Max. Förderquote = 80%!",F76/(E76-D76)))</f>
        <v>0</v>
      </c>
      <c r="H76" s="64">
        <f>IF(0=TblFahrzeuge[[#This Row],[Förderquote zum Differenzbetrag]],0,IF(SUM($F$5:F76)&lt;='Referenzwerte und Vorgaben'!$C$18,SUM($F$5:F76),"Max. Förderbetrag überschritten"))</f>
        <v>0</v>
      </c>
      <c r="I76" cm="1">
        <f t="array" ref="I7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F80&lt;=_xlfn.XLOOKUP(B80,'Referenzwerte und Vorgaben'!$A$2:$A$12,'Referenzwerte und Vorgaben'!$B$2:$B$12),
                         TblFahrzeuge[[#This Row],[Förderbetrag kummulativ ]]&lt;='Referenzwerte und Vorgaben'!$C$18,
                         TblFahrzeuge[[#This Row],[Wasserstoffbedarf kummulativ]]&lt;=('1_HRS Tankstelle Auswertung'!$E$15*'Referenzwerte und Vorgaben'!$C$22),
                         F76&lt;=_xlfn.XLOOKUP(B76,'Referenzwerte und Vorgaben'!$A$2:$A$12,'Referenzwerte und Vorgaben'!$B$2:$B$12)
                     ),
                     "ja",
                     "nein"
                 ),
             "")
         )
     )
)</f>
        <v/>
      </c>
    </row>
    <row r="77" spans="1:10" ht="15.75" customHeight="1" x14ac:dyDescent="0.5">
      <c r="A77" s="7">
        <v>73</v>
      </c>
      <c r="B77" s="69"/>
      <c r="C77" s="76"/>
      <c r="D77" s="77"/>
      <c r="E77" s="77"/>
      <c r="F77" s="70"/>
      <c r="G77" s="63">
        <f>IF((E77-D77)=0,0,IF(F77/(E77-D77)&gt;'Referenzwerte und Vorgaben'!$C$26,"Max. Förderquote = 80%!",F77/(E77-D77)))</f>
        <v>0</v>
      </c>
      <c r="H77" s="64">
        <f>IF(0=TblFahrzeuge[[#This Row],[Förderquote zum Differenzbetrag]],0,IF(SUM($F$5:F77)&lt;='Referenzwerte und Vorgaben'!$C$18,SUM($F$5:F77),"Max. Förderbetrag überschritten"))</f>
        <v>0</v>
      </c>
      <c r="I77" cm="1">
        <f t="array" ref="I7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F81&lt;=_xlfn.XLOOKUP(B81,'Referenzwerte und Vorgaben'!$A$2:$A$12,'Referenzwerte und Vorgaben'!$B$2:$B$12),
                         TblFahrzeuge[[#This Row],[Förderbetrag kummulativ ]]&lt;='Referenzwerte und Vorgaben'!$C$18,
                         TblFahrzeuge[[#This Row],[Wasserstoffbedarf kummulativ]]&lt;=('1_HRS Tankstelle Auswertung'!$E$15*'Referenzwerte und Vorgaben'!$C$22),
                         F77&lt;=_xlfn.XLOOKUP(B77,'Referenzwerte und Vorgaben'!$A$2:$A$12,'Referenzwerte und Vorgaben'!$B$2:$B$12)
                     ),
                     "ja",
                     "nein"
                 ),
             "")
         )
     )
)</f>
        <v/>
      </c>
    </row>
    <row r="78" spans="1:10" ht="15.75" customHeight="1" x14ac:dyDescent="0.5">
      <c r="A78" s="7">
        <v>74</v>
      </c>
      <c r="B78" s="69"/>
      <c r="C78" s="76"/>
      <c r="D78" s="77"/>
      <c r="E78" s="77"/>
      <c r="F78" s="70"/>
      <c r="G78" s="63">
        <f>IF((E78-D78)=0,0,IF(F78/(E78-D78)&gt;'Referenzwerte und Vorgaben'!$C$26,"Max. Förderquote = 80%!",F78/(E78-D78)))</f>
        <v>0</v>
      </c>
      <c r="H78" s="64">
        <f>IF(0=TblFahrzeuge[[#This Row],[Förderquote zum Differenzbetrag]],0,IF(SUM($F$5:F78)&lt;='Referenzwerte und Vorgaben'!$C$18,SUM($F$5:F78),"Max. Förderbetrag überschritten"))</f>
        <v>0</v>
      </c>
      <c r="I78" cm="1">
        <f t="array" ref="I7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F82&lt;=_xlfn.XLOOKUP(B82,'Referenzwerte und Vorgaben'!$A$2:$A$12,'Referenzwerte und Vorgaben'!$B$2:$B$12),
                         TblFahrzeuge[[#This Row],[Förderbetrag kummulativ ]]&lt;='Referenzwerte und Vorgaben'!$C$18,
                         TblFahrzeuge[[#This Row],[Wasserstoffbedarf kummulativ]]&lt;=('1_HRS Tankstelle Auswertung'!$E$15*'Referenzwerte und Vorgaben'!$C$22),
                         F78&lt;=_xlfn.XLOOKUP(B78,'Referenzwerte und Vorgaben'!$A$2:$A$12,'Referenzwerte und Vorgaben'!$B$2:$B$12)
                     ),
                     "ja",
                     "nein"
                 ),
             "")
         )
     )
)</f>
        <v/>
      </c>
    </row>
    <row r="79" spans="1:10" ht="15.75" customHeight="1" x14ac:dyDescent="0.5">
      <c r="A79" s="7">
        <v>75</v>
      </c>
      <c r="B79" s="69"/>
      <c r="C79" s="76"/>
      <c r="D79" s="77"/>
      <c r="E79" s="77"/>
      <c r="F79" s="70"/>
      <c r="G79" s="63">
        <f>IF((E79-D79)=0,0,IF(F79/(E79-D79)&gt;'Referenzwerte und Vorgaben'!$C$26,"Max. Förderquote = 80%!",F79/(E79-D79)))</f>
        <v>0</v>
      </c>
      <c r="H79" s="64">
        <f>IF(0=TblFahrzeuge[[#This Row],[Förderquote zum Differenzbetrag]],0,IF(SUM($F$5:F79)&lt;='Referenzwerte und Vorgaben'!$C$18,SUM($F$5:F79),"Max. Förderbetrag überschritten"))</f>
        <v>0</v>
      </c>
      <c r="I79" cm="1">
        <f t="array" ref="I7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F83&lt;=_xlfn.XLOOKUP(B83,'Referenzwerte und Vorgaben'!$A$2:$A$12,'Referenzwerte und Vorgaben'!$B$2:$B$12),
                         TblFahrzeuge[[#This Row],[Förderbetrag kummulativ ]]&lt;='Referenzwerte und Vorgaben'!$C$18,
                         TblFahrzeuge[[#This Row],[Wasserstoffbedarf kummulativ]]&lt;=('1_HRS Tankstelle Auswertung'!$E$15*'Referenzwerte und Vorgaben'!$C$22),
                         F79&lt;=_xlfn.XLOOKUP(B79,'Referenzwerte und Vorgaben'!$A$2:$A$12,'Referenzwerte und Vorgaben'!$B$2:$B$12)
                     ),
                     "ja",
                     "nein"
                 ),
             "")
         )
     )
)</f>
        <v/>
      </c>
    </row>
    <row r="80" spans="1:10" ht="15.75" customHeight="1" x14ac:dyDescent="0.5">
      <c r="A80" s="7">
        <v>76</v>
      </c>
      <c r="B80" s="69"/>
      <c r="C80" s="76"/>
      <c r="D80" s="77"/>
      <c r="E80" s="77"/>
      <c r="F80" s="70"/>
      <c r="G80" s="63">
        <f>IF((E80-D80)=0,0,IF(F80/(E80-D80)&gt;'Referenzwerte und Vorgaben'!$C$26,"Max. Förderquote = 80%!",F80/(E80-D80)))</f>
        <v>0</v>
      </c>
      <c r="H80" s="64">
        <f>IF(0=TblFahrzeuge[[#This Row],[Förderquote zum Differenzbetrag]],0,IF(SUM($F$5:F80)&lt;='Referenzwerte und Vorgaben'!$C$18,SUM($F$5:F80),"Max. Förderbetrag überschritten"))</f>
        <v>0</v>
      </c>
      <c r="I80" cm="1">
        <f t="array" ref="I8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F84&lt;=_xlfn.XLOOKUP(B84,'Referenzwerte und Vorgaben'!$A$2:$A$12,'Referenzwerte und Vorgaben'!$B$2:$B$12),
                         TblFahrzeuge[[#This Row],[Förderbetrag kummulativ ]]&lt;='Referenzwerte und Vorgaben'!$C$18,
                         TblFahrzeuge[[#This Row],[Wasserstoffbedarf kummulativ]]&lt;=('1_HRS Tankstelle Auswertung'!$E$15*'Referenzwerte und Vorgaben'!$C$22),
                         F80&lt;=_xlfn.XLOOKUP(B80,'Referenzwerte und Vorgaben'!$A$2:$A$12,'Referenzwerte und Vorgaben'!$B$2:$B$12)
                     ),
                     "ja",
                     "nein"
                 ),
             "")
         )
     )
)</f>
        <v/>
      </c>
    </row>
    <row r="81" spans="1:10" ht="15.75" customHeight="1" x14ac:dyDescent="0.5">
      <c r="A81" s="7">
        <v>77</v>
      </c>
      <c r="B81" s="69"/>
      <c r="C81" s="76"/>
      <c r="D81" s="77"/>
      <c r="E81" s="77"/>
      <c r="F81" s="70"/>
      <c r="G81" s="63">
        <f>IF((E81-D81)=0,0,IF(F81/(E81-D81)&gt;'Referenzwerte und Vorgaben'!$C$26,"Max. Förderquote = 80%!",F81/(E81-D81)))</f>
        <v>0</v>
      </c>
      <c r="H81" s="64">
        <f>IF(0=TblFahrzeuge[[#This Row],[Förderquote zum Differenzbetrag]],0,IF(SUM($F$5:F81)&lt;='Referenzwerte und Vorgaben'!$C$18,SUM($F$5:F81),"Max. Förderbetrag überschritten"))</f>
        <v>0</v>
      </c>
      <c r="I81" cm="1">
        <f t="array" ref="I8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F85&lt;=_xlfn.XLOOKUP(B85,'Referenzwerte und Vorgaben'!$A$2:$A$12,'Referenzwerte und Vorgaben'!$B$2:$B$12),
                         TblFahrzeuge[[#This Row],[Förderbetrag kummulativ ]]&lt;='Referenzwerte und Vorgaben'!$C$18,
                         TblFahrzeuge[[#This Row],[Wasserstoffbedarf kummulativ]]&lt;=('1_HRS Tankstelle Auswertung'!$E$15*'Referenzwerte und Vorgaben'!$C$22),
                         F81&lt;=_xlfn.XLOOKUP(B81,'Referenzwerte und Vorgaben'!$A$2:$A$12,'Referenzwerte und Vorgaben'!$B$2:$B$12)
                     ),
                     "ja",
                     "nein"
                 ),
             "")
         )
     )
)</f>
        <v/>
      </c>
    </row>
    <row r="82" spans="1:10" ht="15.75" customHeight="1" x14ac:dyDescent="0.5">
      <c r="A82" s="7">
        <v>78</v>
      </c>
      <c r="B82" s="69"/>
      <c r="C82" s="76"/>
      <c r="D82" s="77"/>
      <c r="E82" s="77"/>
      <c r="F82" s="70"/>
      <c r="G82" s="63">
        <f>IF((E82-D82)=0,0,IF(F82/(E82-D82)&gt;'Referenzwerte und Vorgaben'!$C$26,"Max. Förderquote = 80%!",F82/(E82-D82)))</f>
        <v>0</v>
      </c>
      <c r="H82" s="64">
        <f>IF(0=TblFahrzeuge[[#This Row],[Förderquote zum Differenzbetrag]],0,IF(SUM($F$5:F82)&lt;='Referenzwerte und Vorgaben'!$C$18,SUM($F$5:F82),"Max. Förderbetrag überschritten"))</f>
        <v>0</v>
      </c>
      <c r="I82" cm="1">
        <f t="array" ref="I8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F86&lt;=_xlfn.XLOOKUP(B86,'Referenzwerte und Vorgaben'!$A$2:$A$12,'Referenzwerte und Vorgaben'!$B$2:$B$12),
                         TblFahrzeuge[[#This Row],[Förderbetrag kummulativ ]]&lt;='Referenzwerte und Vorgaben'!$C$18,
                         TblFahrzeuge[[#This Row],[Wasserstoffbedarf kummulativ]]&lt;=('1_HRS Tankstelle Auswertung'!$E$15*'Referenzwerte und Vorgaben'!$C$22),
                         F82&lt;=_xlfn.XLOOKUP(B82,'Referenzwerte und Vorgaben'!$A$2:$A$12,'Referenzwerte und Vorgaben'!$B$2:$B$12)
                     ),
                     "ja",
                     "nein"
                 ),
             "")
         )
     )
)</f>
        <v/>
      </c>
    </row>
    <row r="83" spans="1:10" ht="15.75" customHeight="1" x14ac:dyDescent="0.5">
      <c r="A83" s="7">
        <v>79</v>
      </c>
      <c r="B83" s="69"/>
      <c r="C83" s="76"/>
      <c r="D83" s="77"/>
      <c r="E83" s="77"/>
      <c r="F83" s="70"/>
      <c r="G83" s="63">
        <f>IF((E83-D83)=0,0,IF(F83/(E83-D83)&gt;'Referenzwerte und Vorgaben'!$C$26,"Max. Förderquote = 80%!",F83/(E83-D83)))</f>
        <v>0</v>
      </c>
      <c r="H83" s="64">
        <f>IF(0=TblFahrzeuge[[#This Row],[Förderquote zum Differenzbetrag]],0,IF(SUM($F$5:F83)&lt;='Referenzwerte und Vorgaben'!$C$18,SUM($F$5:F83),"Max. Förderbetrag überschritten"))</f>
        <v>0</v>
      </c>
      <c r="I83" cm="1">
        <f t="array" ref="I8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F87&lt;=_xlfn.XLOOKUP(B87,'Referenzwerte und Vorgaben'!$A$2:$A$12,'Referenzwerte und Vorgaben'!$B$2:$B$12),
                         TblFahrzeuge[[#This Row],[Förderbetrag kummulativ ]]&lt;='Referenzwerte und Vorgaben'!$C$18,
                         TblFahrzeuge[[#This Row],[Wasserstoffbedarf kummulativ]]&lt;=('1_HRS Tankstelle Auswertung'!$E$15*'Referenzwerte und Vorgaben'!$C$22),
                         F83&lt;=_xlfn.XLOOKUP(B83,'Referenzwerte und Vorgaben'!$A$2:$A$12,'Referenzwerte und Vorgaben'!$B$2:$B$12)
                     ),
                     "ja",
                     "nein"
                 ),
             "")
         )
     )
)</f>
        <v/>
      </c>
    </row>
    <row r="84" spans="1:10" ht="15.75" customHeight="1" x14ac:dyDescent="0.5">
      <c r="A84" s="7">
        <v>80</v>
      </c>
      <c r="B84" s="69"/>
      <c r="C84" s="76"/>
      <c r="D84" s="77"/>
      <c r="E84" s="77"/>
      <c r="F84" s="70"/>
      <c r="G84" s="63">
        <f>IF((E84-D84)=0,0,IF(F84/(E84-D84)&gt;'Referenzwerte und Vorgaben'!$C$26,"Max. Förderquote = 80%!",F84/(E84-D84)))</f>
        <v>0</v>
      </c>
      <c r="H84" s="64">
        <f>IF(0=TblFahrzeuge[[#This Row],[Förderquote zum Differenzbetrag]],0,IF(SUM($F$5:F84)&lt;='Referenzwerte und Vorgaben'!$C$18,SUM($F$5:F84),"Max. Förderbetrag überschritten"))</f>
        <v>0</v>
      </c>
      <c r="I84" cm="1">
        <f t="array" ref="I8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F88&lt;=_xlfn.XLOOKUP(B88,'Referenzwerte und Vorgaben'!$A$2:$A$12,'Referenzwerte und Vorgaben'!$B$2:$B$12),
                         TblFahrzeuge[[#This Row],[Förderbetrag kummulativ ]]&lt;='Referenzwerte und Vorgaben'!$C$18,
                         TblFahrzeuge[[#This Row],[Wasserstoffbedarf kummulativ]]&lt;=('1_HRS Tankstelle Auswertung'!$E$15*'Referenzwerte und Vorgaben'!$C$22),
                         F84&lt;=_xlfn.XLOOKUP(B84,'Referenzwerte und Vorgaben'!$A$2:$A$12,'Referenzwerte und Vorgaben'!$B$2:$B$12)
                     ),
                     "ja",
                     "nein"
                 ),
             "")
         )
     )
)</f>
        <v/>
      </c>
    </row>
    <row r="85" spans="1:10" ht="15.75" customHeight="1" x14ac:dyDescent="0.5">
      <c r="A85" s="7">
        <v>81</v>
      </c>
      <c r="B85" s="69"/>
      <c r="C85" s="76"/>
      <c r="D85" s="77"/>
      <c r="E85" s="77"/>
      <c r="F85" s="70"/>
      <c r="G85" s="63">
        <f>IF((E85-D85)=0,0,IF(F85/(E85-D85)&gt;'Referenzwerte und Vorgaben'!$C$26,"Max. Förderquote = 80%!",F85/(E85-D85)))</f>
        <v>0</v>
      </c>
      <c r="H85" s="64">
        <f>IF(0=TblFahrzeuge[[#This Row],[Förderquote zum Differenzbetrag]],0,IF(SUM($F$5:F85)&lt;='Referenzwerte und Vorgaben'!$C$18,SUM($F$5:F85),"Max. Förderbetrag überschritten"))</f>
        <v>0</v>
      </c>
      <c r="I85" cm="1">
        <f t="array" ref="I8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F89&lt;=_xlfn.XLOOKUP(B89,'Referenzwerte und Vorgaben'!$A$2:$A$12,'Referenzwerte und Vorgaben'!$B$2:$B$12),
                         TblFahrzeuge[[#This Row],[Förderbetrag kummulativ ]]&lt;='Referenzwerte und Vorgaben'!$C$18,
                         TblFahrzeuge[[#This Row],[Wasserstoffbedarf kummulativ]]&lt;=('1_HRS Tankstelle Auswertung'!$E$15*'Referenzwerte und Vorgaben'!$C$22),
                         F85&lt;=_xlfn.XLOOKUP(B85,'Referenzwerte und Vorgaben'!$A$2:$A$12,'Referenzwerte und Vorgaben'!$B$2:$B$12)
                     ),
                     "ja",
                     "nein"
                 ),
             "")
         )
     )
)</f>
        <v/>
      </c>
    </row>
    <row r="86" spans="1:10" ht="15.75" customHeight="1" x14ac:dyDescent="0.5">
      <c r="A86" s="7">
        <v>82</v>
      </c>
      <c r="B86" s="69"/>
      <c r="C86" s="76"/>
      <c r="D86" s="77"/>
      <c r="E86" s="77"/>
      <c r="F86" s="70"/>
      <c r="G86" s="63">
        <f>IF((E86-D86)=0,0,IF(F86/(E86-D86)&gt;'Referenzwerte und Vorgaben'!$C$26,"Max. Förderquote = 80%!",F86/(E86-D86)))</f>
        <v>0</v>
      </c>
      <c r="H86" s="64">
        <f>IF(0=TblFahrzeuge[[#This Row],[Förderquote zum Differenzbetrag]],0,IF(SUM($F$5:F86)&lt;='Referenzwerte und Vorgaben'!$C$18,SUM($F$5:F86),"Max. Förderbetrag überschritten"))</f>
        <v>0</v>
      </c>
      <c r="I86" cm="1">
        <f t="array" ref="I8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F90&lt;=_xlfn.XLOOKUP(B90,'Referenzwerte und Vorgaben'!$A$2:$A$12,'Referenzwerte und Vorgaben'!$B$2:$B$12),
                         TblFahrzeuge[[#This Row],[Förderbetrag kummulativ ]]&lt;='Referenzwerte und Vorgaben'!$C$18,
                         TblFahrzeuge[[#This Row],[Wasserstoffbedarf kummulativ]]&lt;=('1_HRS Tankstelle Auswertung'!$E$15*'Referenzwerte und Vorgaben'!$C$22),
                         F86&lt;=_xlfn.XLOOKUP(B86,'Referenzwerte und Vorgaben'!$A$2:$A$12,'Referenzwerte und Vorgaben'!$B$2:$B$12)
                     ),
                     "ja",
                     "nein"
                 ),
             "")
         )
     )
)</f>
        <v/>
      </c>
    </row>
    <row r="87" spans="1:10" ht="15.75" customHeight="1" x14ac:dyDescent="0.5">
      <c r="A87" s="7">
        <v>83</v>
      </c>
      <c r="B87" s="69"/>
      <c r="C87" s="76"/>
      <c r="D87" s="77"/>
      <c r="E87" s="77"/>
      <c r="F87" s="70"/>
      <c r="G87" s="63">
        <f>IF((E87-D87)=0,0,IF(F87/(E87-D87)&gt;'Referenzwerte und Vorgaben'!$C$26,"Max. Förderquote = 80%!",F87/(E87-D87)))</f>
        <v>0</v>
      </c>
      <c r="H87" s="64">
        <f>IF(0=TblFahrzeuge[[#This Row],[Förderquote zum Differenzbetrag]],0,IF(SUM($F$5:F87)&lt;='Referenzwerte und Vorgaben'!$C$18,SUM($F$5:F87),"Max. Förderbetrag überschritten"))</f>
        <v>0</v>
      </c>
      <c r="I87" cm="1">
        <f t="array" ref="I8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F91&lt;=_xlfn.XLOOKUP(B91,'Referenzwerte und Vorgaben'!$A$2:$A$12,'Referenzwerte und Vorgaben'!$B$2:$B$12),
                         TblFahrzeuge[[#This Row],[Förderbetrag kummulativ ]]&lt;='Referenzwerte und Vorgaben'!$C$18,
                         TblFahrzeuge[[#This Row],[Wasserstoffbedarf kummulativ]]&lt;=('1_HRS Tankstelle Auswertung'!$E$15*'Referenzwerte und Vorgaben'!$C$22),
                         F87&lt;=_xlfn.XLOOKUP(B87,'Referenzwerte und Vorgaben'!$A$2:$A$12,'Referenzwerte und Vorgaben'!$B$2:$B$12)
                     ),
                     "ja",
                     "nein"
                 ),
             "")
         )
     )
)</f>
        <v/>
      </c>
    </row>
    <row r="88" spans="1:10" ht="15.75" customHeight="1" x14ac:dyDescent="0.5">
      <c r="A88" s="7">
        <v>84</v>
      </c>
      <c r="B88" s="69"/>
      <c r="C88" s="76"/>
      <c r="D88" s="77"/>
      <c r="E88" s="77"/>
      <c r="F88" s="70"/>
      <c r="G88" s="63">
        <f>IF((E88-D88)=0,0,IF(F88/(E88-D88)&gt;'Referenzwerte und Vorgaben'!$C$26,"Max. Förderquote = 80%!",F88/(E88-D88)))</f>
        <v>0</v>
      </c>
      <c r="H88" s="64">
        <f>IF(0=TblFahrzeuge[[#This Row],[Förderquote zum Differenzbetrag]],0,IF(SUM($F$5:F88)&lt;='Referenzwerte und Vorgaben'!$C$18,SUM($F$5:F88),"Max. Förderbetrag überschritten"))</f>
        <v>0</v>
      </c>
      <c r="I88" cm="1">
        <f t="array" ref="I8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F92&lt;=_xlfn.XLOOKUP(B92,'Referenzwerte und Vorgaben'!$A$2:$A$12,'Referenzwerte und Vorgaben'!$B$2:$B$12),
                         TblFahrzeuge[[#This Row],[Förderbetrag kummulativ ]]&lt;='Referenzwerte und Vorgaben'!$C$18,
                         TblFahrzeuge[[#This Row],[Wasserstoffbedarf kummulativ]]&lt;=('1_HRS Tankstelle Auswertung'!$E$15*'Referenzwerte und Vorgaben'!$C$22),
                         F88&lt;=_xlfn.XLOOKUP(B88,'Referenzwerte und Vorgaben'!$A$2:$A$12,'Referenzwerte und Vorgaben'!$B$2:$B$12)
                     ),
                     "ja",
                     "nein"
                 ),
             "")
         )
     )
)</f>
        <v/>
      </c>
    </row>
    <row r="89" spans="1:10" ht="15.75" customHeight="1" x14ac:dyDescent="0.5">
      <c r="A89" s="7">
        <v>85</v>
      </c>
      <c r="B89" s="69"/>
      <c r="C89" s="76"/>
      <c r="D89" s="77"/>
      <c r="E89" s="77"/>
      <c r="F89" s="70"/>
      <c r="G89" s="63">
        <f>IF((E89-D89)=0,0,IF(F89/(E89-D89)&gt;'Referenzwerte und Vorgaben'!$C$26,"Max. Förderquote = 80%!",F89/(E89-D89)))</f>
        <v>0</v>
      </c>
      <c r="H89" s="64">
        <f>IF(0=TblFahrzeuge[[#This Row],[Förderquote zum Differenzbetrag]],0,IF(SUM($F$5:F89)&lt;='Referenzwerte und Vorgaben'!$C$18,SUM($F$5:F89),"Max. Förderbetrag überschritten"))</f>
        <v>0</v>
      </c>
      <c r="I89" cm="1">
        <f t="array" ref="I8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F93&lt;=_xlfn.XLOOKUP(B93,'Referenzwerte und Vorgaben'!$A$2:$A$12,'Referenzwerte und Vorgaben'!$B$2:$B$12),
                         TblFahrzeuge[[#This Row],[Förderbetrag kummulativ ]]&lt;='Referenzwerte und Vorgaben'!$C$18,
                         TblFahrzeuge[[#This Row],[Wasserstoffbedarf kummulativ]]&lt;=('1_HRS Tankstelle Auswertung'!$E$15*'Referenzwerte und Vorgaben'!$C$22),
                         F89&lt;=_xlfn.XLOOKUP(B89,'Referenzwerte und Vorgaben'!$A$2:$A$12,'Referenzwerte und Vorgaben'!$B$2:$B$12)
                     ),
                     "ja",
                     "nein"
                 ),
             "")
         )
     )
)</f>
        <v/>
      </c>
    </row>
    <row r="90" spans="1:10" ht="15.75" customHeight="1" x14ac:dyDescent="0.5">
      <c r="A90" s="7">
        <v>86</v>
      </c>
      <c r="B90" s="69"/>
      <c r="C90" s="76"/>
      <c r="D90" s="77"/>
      <c r="E90" s="77"/>
      <c r="F90" s="70"/>
      <c r="G90" s="63">
        <f>IF((E90-D90)=0,0,IF(F90/(E90-D90)&gt;'Referenzwerte und Vorgaben'!$C$26,"Max. Förderquote = 80%!",F90/(E90-D90)))</f>
        <v>0</v>
      </c>
      <c r="H90" s="64">
        <f>IF(0=TblFahrzeuge[[#This Row],[Förderquote zum Differenzbetrag]],0,IF(SUM($F$5:F90)&lt;='Referenzwerte und Vorgaben'!$C$18,SUM($F$5:F90),"Max. Förderbetrag überschritten"))</f>
        <v>0</v>
      </c>
      <c r="I90" cm="1">
        <f t="array" ref="I9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F94&lt;=_xlfn.XLOOKUP(B94,'Referenzwerte und Vorgaben'!$A$2:$A$12,'Referenzwerte und Vorgaben'!$B$2:$B$12),
                         TblFahrzeuge[[#This Row],[Förderbetrag kummulativ ]]&lt;='Referenzwerte und Vorgaben'!$C$18,
                         TblFahrzeuge[[#This Row],[Wasserstoffbedarf kummulativ]]&lt;=('1_HRS Tankstelle Auswertung'!$E$15*'Referenzwerte und Vorgaben'!$C$22),
                         F90&lt;=_xlfn.XLOOKUP(B90,'Referenzwerte und Vorgaben'!$A$2:$A$12,'Referenzwerte und Vorgaben'!$B$2:$B$12)
                     ),
                     "ja",
                     "nein"
                 ),
             "")
         )
     )
)</f>
        <v/>
      </c>
    </row>
    <row r="91" spans="1:10" ht="15.75" customHeight="1" x14ac:dyDescent="0.5">
      <c r="A91" s="7">
        <v>87</v>
      </c>
      <c r="B91" s="69"/>
      <c r="C91" s="76"/>
      <c r="D91" s="77"/>
      <c r="E91" s="77"/>
      <c r="F91" s="70"/>
      <c r="G91" s="63">
        <f>IF((E91-D91)=0,0,IF(F91/(E91-D91)&gt;'Referenzwerte und Vorgaben'!$C$26,"Max. Förderquote = 80%!",F91/(E91-D91)))</f>
        <v>0</v>
      </c>
      <c r="H91" s="64">
        <f>IF(0=TblFahrzeuge[[#This Row],[Förderquote zum Differenzbetrag]],0,IF(SUM($F$5:F91)&lt;='Referenzwerte und Vorgaben'!$C$18,SUM($F$5:F91),"Max. Förderbetrag überschritten"))</f>
        <v>0</v>
      </c>
      <c r="I91" cm="1">
        <f t="array" ref="I9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F95&lt;=_xlfn.XLOOKUP(B95,'Referenzwerte und Vorgaben'!$A$2:$A$12,'Referenzwerte und Vorgaben'!$B$2:$B$12),
                         TblFahrzeuge[[#This Row],[Förderbetrag kummulativ ]]&lt;='Referenzwerte und Vorgaben'!$C$18,
                         TblFahrzeuge[[#This Row],[Wasserstoffbedarf kummulativ]]&lt;=('1_HRS Tankstelle Auswertung'!$E$15*'Referenzwerte und Vorgaben'!$C$22),
                         F91&lt;=_xlfn.XLOOKUP(B91,'Referenzwerte und Vorgaben'!$A$2:$A$12,'Referenzwerte und Vorgaben'!$B$2:$B$12)
                     ),
                     "ja",
                     "nein"
                 ),
             "")
         )
     )
)</f>
        <v/>
      </c>
    </row>
    <row r="92" spans="1:10" ht="15.75" customHeight="1" x14ac:dyDescent="0.5">
      <c r="A92" s="7">
        <v>88</v>
      </c>
      <c r="B92" s="69"/>
      <c r="C92" s="76"/>
      <c r="D92" s="77"/>
      <c r="E92" s="77"/>
      <c r="F92" s="70"/>
      <c r="G92" s="63">
        <f>IF((E92-D92)=0,0,IF(F92/(E92-D92)&gt;'Referenzwerte und Vorgaben'!$C$26,"Max. Förderquote = 80%!",F92/(E92-D92)))</f>
        <v>0</v>
      </c>
      <c r="H92" s="64">
        <f>IF(0=TblFahrzeuge[[#This Row],[Förderquote zum Differenzbetrag]],0,IF(SUM($F$5:F92)&lt;='Referenzwerte und Vorgaben'!$C$18,SUM($F$5:F92),"Max. Förderbetrag überschritten"))</f>
        <v>0</v>
      </c>
      <c r="I92" cm="1">
        <f t="array" ref="I9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F96&lt;=_xlfn.XLOOKUP(B96,'Referenzwerte und Vorgaben'!$A$2:$A$12,'Referenzwerte und Vorgaben'!$B$2:$B$12),
                         TblFahrzeuge[[#This Row],[Förderbetrag kummulativ ]]&lt;='Referenzwerte und Vorgaben'!$C$18,
                         TblFahrzeuge[[#This Row],[Wasserstoffbedarf kummulativ]]&lt;=('1_HRS Tankstelle Auswertung'!$E$15*'Referenzwerte und Vorgaben'!$C$22),
                         F92&lt;=_xlfn.XLOOKUP(B92,'Referenzwerte und Vorgaben'!$A$2:$A$12,'Referenzwerte und Vorgaben'!$B$2:$B$12)
                     ),
                     "ja",
                     "nein"
                 ),
             "")
         )
     )
)</f>
        <v/>
      </c>
    </row>
    <row r="93" spans="1:10" ht="15.75" customHeight="1" x14ac:dyDescent="0.5">
      <c r="A93" s="7">
        <v>89</v>
      </c>
      <c r="B93" s="69"/>
      <c r="C93" s="76"/>
      <c r="D93" s="77"/>
      <c r="E93" s="77"/>
      <c r="F93" s="70"/>
      <c r="G93" s="63">
        <f>IF((E93-D93)=0,0,IF(F93/(E93-D93)&gt;'Referenzwerte und Vorgaben'!$C$26,"Max. Förderquote = 80%!",F93/(E93-D93)))</f>
        <v>0</v>
      </c>
      <c r="H93" s="64">
        <f>IF(0=TblFahrzeuge[[#This Row],[Förderquote zum Differenzbetrag]],0,IF(SUM($F$5:F93)&lt;='Referenzwerte und Vorgaben'!$C$18,SUM($F$5:F93),"Max. Förderbetrag überschritten"))</f>
        <v>0</v>
      </c>
      <c r="I93" cm="1">
        <f t="array" ref="I9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F97&lt;=_xlfn.XLOOKUP(B97,'Referenzwerte und Vorgaben'!$A$2:$A$12,'Referenzwerte und Vorgaben'!$B$2:$B$12),
                         TblFahrzeuge[[#This Row],[Förderbetrag kummulativ ]]&lt;='Referenzwerte und Vorgaben'!$C$18,
                         TblFahrzeuge[[#This Row],[Wasserstoffbedarf kummulativ]]&lt;=('1_HRS Tankstelle Auswertung'!$E$15*'Referenzwerte und Vorgaben'!$C$22),
                         F93&lt;=_xlfn.XLOOKUP(B93,'Referenzwerte und Vorgaben'!$A$2:$A$12,'Referenzwerte und Vorgaben'!$B$2:$B$12)
                     ),
                     "ja",
                     "nein"
                 ),
             "")
         )
     )
)</f>
        <v/>
      </c>
    </row>
    <row r="94" spans="1:10" ht="15.75" customHeight="1" x14ac:dyDescent="0.5">
      <c r="A94" s="7">
        <v>90</v>
      </c>
      <c r="B94" s="69"/>
      <c r="C94" s="76"/>
      <c r="D94" s="77"/>
      <c r="E94" s="77"/>
      <c r="F94" s="70"/>
      <c r="G94" s="63">
        <f>IF((E94-D94)=0,0,IF(F94/(E94-D94)&gt;'Referenzwerte und Vorgaben'!$C$26,"Max. Förderquote = 80%!",F94/(E94-D94)))</f>
        <v>0</v>
      </c>
      <c r="H94" s="64">
        <f>IF(0=TblFahrzeuge[[#This Row],[Förderquote zum Differenzbetrag]],0,IF(SUM($F$5:F94)&lt;='Referenzwerte und Vorgaben'!$C$18,SUM($F$5:F94),"Max. Förderbetrag überschritten"))</f>
        <v>0</v>
      </c>
      <c r="I94" cm="1">
        <f t="array" ref="I9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F98&lt;=_xlfn.XLOOKUP(B98,'Referenzwerte und Vorgaben'!$A$2:$A$12,'Referenzwerte und Vorgaben'!$B$2:$B$12),
                         TblFahrzeuge[[#This Row],[Förderbetrag kummulativ ]]&lt;='Referenzwerte und Vorgaben'!$C$18,
                         TblFahrzeuge[[#This Row],[Wasserstoffbedarf kummulativ]]&lt;=('1_HRS Tankstelle Auswertung'!$E$15*'Referenzwerte und Vorgaben'!$C$22),
                         F94&lt;=_xlfn.XLOOKUP(B94,'Referenzwerte und Vorgaben'!$A$2:$A$12,'Referenzwerte und Vorgaben'!$B$2:$B$12)
                     ),
                     "ja",
                     "nein"
                 ),
             "")
         )
     )
)</f>
        <v/>
      </c>
    </row>
    <row r="95" spans="1:10" ht="15.75" customHeight="1" x14ac:dyDescent="0.5">
      <c r="A95" s="7">
        <v>91</v>
      </c>
      <c r="B95" s="69"/>
      <c r="C95" s="76"/>
      <c r="D95" s="77"/>
      <c r="E95" s="77"/>
      <c r="F95" s="70"/>
      <c r="G95" s="63">
        <f>IF((E95-D95)=0,0,IF(F95/(E95-D95)&gt;'Referenzwerte und Vorgaben'!$C$26,"Max. Förderquote = 80%!",F95/(E95-D95)))</f>
        <v>0</v>
      </c>
      <c r="H95" s="64">
        <f>IF(0=TblFahrzeuge[[#This Row],[Förderquote zum Differenzbetrag]],0,IF(SUM($F$5:F95)&lt;='Referenzwerte und Vorgaben'!$C$18,SUM($F$5:F95),"Max. Förderbetrag überschritten"))</f>
        <v>0</v>
      </c>
      <c r="I95" cm="1">
        <f t="array" ref="I9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5"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F99&lt;=_xlfn.XLOOKUP(B99,'Referenzwerte und Vorgaben'!$A$2:$A$12,'Referenzwerte und Vorgaben'!$B$2:$B$12),
                         TblFahrzeuge[[#This Row],[Förderbetrag kummulativ ]]&lt;='Referenzwerte und Vorgaben'!$C$18,
                         TblFahrzeuge[[#This Row],[Wasserstoffbedarf kummulativ]]&lt;=('1_HRS Tankstelle Auswertung'!$E$15*'Referenzwerte und Vorgaben'!$C$22),
                         F95&lt;=_xlfn.XLOOKUP(B95,'Referenzwerte und Vorgaben'!$A$2:$A$12,'Referenzwerte und Vorgaben'!$B$2:$B$12)
                     ),
                     "ja",
                     "nein"
                 ),
             "")
         )
     )
)</f>
        <v/>
      </c>
    </row>
    <row r="96" spans="1:10" ht="15.75" customHeight="1" x14ac:dyDescent="0.5">
      <c r="A96" s="7">
        <v>92</v>
      </c>
      <c r="B96" s="69"/>
      <c r="C96" s="76"/>
      <c r="D96" s="77"/>
      <c r="E96" s="77"/>
      <c r="F96" s="70"/>
      <c r="G96" s="63">
        <f>IF((E96-D96)=0,0,IF(F96/(E96-D96)&gt;'Referenzwerte und Vorgaben'!$C$26,"Max. Förderquote = 80%!",F96/(E96-D96)))</f>
        <v>0</v>
      </c>
      <c r="H96" s="64">
        <f>IF(0=TblFahrzeuge[[#This Row],[Förderquote zum Differenzbetrag]],0,IF(SUM($F$5:F96)&lt;='Referenzwerte und Vorgaben'!$C$18,SUM($F$5:F96),"Max. Förderbetrag überschritten"))</f>
        <v>0</v>
      </c>
      <c r="I96" cm="1">
        <f t="array" ref="I9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6"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F100&lt;=_xlfn.XLOOKUP(B100,'Referenzwerte und Vorgaben'!$A$2:$A$12,'Referenzwerte und Vorgaben'!$B$2:$B$12),
                         TblFahrzeuge[[#This Row],[Förderbetrag kummulativ ]]&lt;='Referenzwerte und Vorgaben'!$C$18,
                         TblFahrzeuge[[#This Row],[Wasserstoffbedarf kummulativ]]&lt;=('1_HRS Tankstelle Auswertung'!$E$15*'Referenzwerte und Vorgaben'!$C$22),
                         F96&lt;=_xlfn.XLOOKUP(B96,'Referenzwerte und Vorgaben'!$A$2:$A$12,'Referenzwerte und Vorgaben'!$B$2:$B$12)
                     ),
                     "ja",
                     "nein"
                 ),
             "")
         )
     )
)</f>
        <v/>
      </c>
    </row>
    <row r="97" spans="1:10" ht="15.75" customHeight="1" x14ac:dyDescent="0.5">
      <c r="A97" s="7">
        <v>93</v>
      </c>
      <c r="B97" s="69"/>
      <c r="C97" s="76"/>
      <c r="D97" s="77"/>
      <c r="E97" s="77"/>
      <c r="F97" s="70"/>
      <c r="G97" s="63">
        <f>IF((E97-D97)=0,0,IF(F97/(E97-D97)&gt;'Referenzwerte und Vorgaben'!$C$26,"Max. Förderquote = 80%!",F97/(E97-D97)))</f>
        <v>0</v>
      </c>
      <c r="H97" s="64">
        <f>IF(0=TblFahrzeuge[[#This Row],[Förderquote zum Differenzbetrag]],0,IF(SUM($F$5:F97)&lt;='Referenzwerte und Vorgaben'!$C$18,SUM($F$5:F97),"Max. Förderbetrag überschritten"))</f>
        <v>0</v>
      </c>
      <c r="I97" cm="1">
        <f t="array" ref="I9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7"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F101&lt;=_xlfn.XLOOKUP(B101,'Referenzwerte und Vorgaben'!$A$2:$A$12,'Referenzwerte und Vorgaben'!$B$2:$B$12),
                         TblFahrzeuge[[#This Row],[Förderbetrag kummulativ ]]&lt;='Referenzwerte und Vorgaben'!$C$18,
                         TblFahrzeuge[[#This Row],[Wasserstoffbedarf kummulativ]]&lt;=('1_HRS Tankstelle Auswertung'!$E$15*'Referenzwerte und Vorgaben'!$C$22),
                         F97&lt;=_xlfn.XLOOKUP(B97,'Referenzwerte und Vorgaben'!$A$2:$A$12,'Referenzwerte und Vorgaben'!$B$2:$B$12)
                     ),
                     "ja",
                     "nein"
                 ),
             "")
         )
     )
)</f>
        <v/>
      </c>
    </row>
    <row r="98" spans="1:10" ht="15.75" customHeight="1" x14ac:dyDescent="0.5">
      <c r="A98" s="7">
        <v>94</v>
      </c>
      <c r="B98" s="69"/>
      <c r="C98" s="76"/>
      <c r="D98" s="77"/>
      <c r="E98" s="77"/>
      <c r="F98" s="70"/>
      <c r="G98" s="63">
        <f>IF((E98-D98)=0,0,IF(F98/(E98-D98)&gt;'Referenzwerte und Vorgaben'!$C$26,"Max. Förderquote = 80%!",F98/(E98-D98)))</f>
        <v>0</v>
      </c>
      <c r="H98" s="64">
        <f>IF(0=TblFahrzeuge[[#This Row],[Förderquote zum Differenzbetrag]],0,IF(SUM($F$5:F98)&lt;='Referenzwerte und Vorgaben'!$C$18,SUM($F$5:F98),"Max. Förderbetrag überschritten"))</f>
        <v>0</v>
      </c>
      <c r="I98" cm="1">
        <f t="array" ref="I9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8"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F102&lt;=_xlfn.XLOOKUP(B102,'Referenzwerte und Vorgaben'!$A$2:$A$12,'Referenzwerte und Vorgaben'!$B$2:$B$12),
                         TblFahrzeuge[[#This Row],[Förderbetrag kummulativ ]]&lt;='Referenzwerte und Vorgaben'!$C$18,
                         TblFahrzeuge[[#This Row],[Wasserstoffbedarf kummulativ]]&lt;=('1_HRS Tankstelle Auswertung'!$E$15*'Referenzwerte und Vorgaben'!$C$22),
                         F98&lt;=_xlfn.XLOOKUP(B98,'Referenzwerte und Vorgaben'!$A$2:$A$12,'Referenzwerte und Vorgaben'!$B$2:$B$12)
                     ),
                     "ja",
                     "nein"
                 ),
             "")
         )
     )
)</f>
        <v/>
      </c>
    </row>
    <row r="99" spans="1:10" ht="15.75" customHeight="1" x14ac:dyDescent="0.5">
      <c r="A99" s="7">
        <v>95</v>
      </c>
      <c r="B99" s="69"/>
      <c r="C99" s="76"/>
      <c r="D99" s="77"/>
      <c r="E99" s="77"/>
      <c r="F99" s="70"/>
      <c r="G99" s="63">
        <f>IF((E99-D99)=0,0,IF(F99/(E99-D99)&gt;'Referenzwerte und Vorgaben'!$C$26,"Max. Förderquote = 80%!",F99/(E99-D99)))</f>
        <v>0</v>
      </c>
      <c r="H99" s="64">
        <f>IF(0=TblFahrzeuge[[#This Row],[Förderquote zum Differenzbetrag]],0,IF(SUM($F$5:F99)&lt;='Referenzwerte und Vorgaben'!$C$18,SUM($F$5:F99),"Max. Förderbetrag überschritten"))</f>
        <v>0</v>
      </c>
      <c r="I99" cm="1">
        <f t="array" ref="I9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9"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F103&lt;=_xlfn.XLOOKUP(B103,'Referenzwerte und Vorgaben'!$A$2:$A$12,'Referenzwerte und Vorgaben'!$B$2:$B$12),
                         TblFahrzeuge[[#This Row],[Förderbetrag kummulativ ]]&lt;='Referenzwerte und Vorgaben'!$C$18,
                         TblFahrzeuge[[#This Row],[Wasserstoffbedarf kummulativ]]&lt;=('1_HRS Tankstelle Auswertung'!$E$15*'Referenzwerte und Vorgaben'!$C$22),
                         F99&lt;=_xlfn.XLOOKUP(B99,'Referenzwerte und Vorgaben'!$A$2:$A$12,'Referenzwerte und Vorgaben'!$B$2:$B$12)
                     ),
                     "ja",
                     "nein"
                 ),
             "")
         )
     )
)</f>
        <v/>
      </c>
    </row>
    <row r="100" spans="1:10" ht="15.75" customHeight="1" x14ac:dyDescent="0.5">
      <c r="A100" s="7">
        <v>96</v>
      </c>
      <c r="B100" s="69"/>
      <c r="C100" s="76"/>
      <c r="D100" s="77"/>
      <c r="E100" s="77"/>
      <c r="F100" s="70"/>
      <c r="G100" s="63">
        <f>IF((E100-D100)=0,0,IF(F100/(E100-D100)&gt;'Referenzwerte und Vorgaben'!$C$26,"Max. Förderquote = 80%!",F100/(E100-D100)))</f>
        <v>0</v>
      </c>
      <c r="H100" s="64">
        <f>IF(0=TblFahrzeuge[[#This Row],[Förderquote zum Differenzbetrag]],0,IF(SUM($F$5:F100)&lt;='Referenzwerte und Vorgaben'!$C$18,SUM($F$5:F100),"Max. Förderbetrag überschritten"))</f>
        <v>0</v>
      </c>
      <c r="I100" cm="1">
        <f t="array" ref="I10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0"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F104&lt;=_xlfn.XLOOKUP(B104,'Referenzwerte und Vorgaben'!$A$2:$A$12,'Referenzwerte und Vorgaben'!$B$2:$B$12),
                         TblFahrzeuge[[#This Row],[Förderbetrag kummulativ ]]&lt;='Referenzwerte und Vorgaben'!$C$18,
                         TblFahrzeuge[[#This Row],[Wasserstoffbedarf kummulativ]]&lt;=('1_HRS Tankstelle Auswertung'!$E$15*'Referenzwerte und Vorgaben'!$C$22),
                         F100&lt;=_xlfn.XLOOKUP(B100,'Referenzwerte und Vorgaben'!$A$2:$A$12,'Referenzwerte und Vorgaben'!$B$2:$B$12)
                     ),
                     "ja",
                     "nein"
                 ),
             "")
         )
     )
)</f>
        <v/>
      </c>
    </row>
    <row r="101" spans="1:10" ht="15.75" customHeight="1" x14ac:dyDescent="0.5">
      <c r="A101" s="7">
        <v>97</v>
      </c>
      <c r="B101" s="69"/>
      <c r="C101" s="76"/>
      <c r="D101" s="77"/>
      <c r="E101" s="77"/>
      <c r="F101" s="70"/>
      <c r="G101" s="63">
        <f>IF((E101-D101)=0,0,IF(F101/(E101-D101)&gt;'Referenzwerte und Vorgaben'!$C$26,"Max. Förderquote = 80%!",F101/(E101-D101)))</f>
        <v>0</v>
      </c>
      <c r="H101" s="64">
        <f>IF(0=TblFahrzeuge[[#This Row],[Förderquote zum Differenzbetrag]],0,IF(SUM($F$5:F101)&lt;='Referenzwerte und Vorgaben'!$C$18,SUM($F$5:F101),"Max. Förderbetrag überschritten"))</f>
        <v>0</v>
      </c>
      <c r="I101" cm="1">
        <f t="array" ref="I10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1"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F105&lt;=_xlfn.XLOOKUP(B105,'Referenzwerte und Vorgaben'!$A$2:$A$12,'Referenzwerte und Vorgaben'!$B$2:$B$12),
                         TblFahrzeuge[[#This Row],[Förderbetrag kummulativ ]]&lt;='Referenzwerte und Vorgaben'!$C$18,
                         TblFahrzeuge[[#This Row],[Wasserstoffbedarf kummulativ]]&lt;=('1_HRS Tankstelle Auswertung'!$E$15*'Referenzwerte und Vorgaben'!$C$22),
                         F101&lt;=_xlfn.XLOOKUP(B101,'Referenzwerte und Vorgaben'!$A$2:$A$12,'Referenzwerte und Vorgaben'!$B$2:$B$12)
                     ),
                     "ja",
                     "nein"
                 ),
             "")
         )
     )
)</f>
        <v/>
      </c>
    </row>
    <row r="102" spans="1:10" ht="15.75" customHeight="1" x14ac:dyDescent="0.5">
      <c r="A102" s="7">
        <v>98</v>
      </c>
      <c r="B102" s="69"/>
      <c r="C102" s="76"/>
      <c r="D102" s="77"/>
      <c r="E102" s="77"/>
      <c r="F102" s="70"/>
      <c r="G102" s="63">
        <f>IF((E102-D102)=0,0,IF(F102/(E102-D102)&gt;'Referenzwerte und Vorgaben'!$C$26,"Max. Förderquote = 80%!",F102/(E102-D102)))</f>
        <v>0</v>
      </c>
      <c r="H102" s="64">
        <f>IF(0=TblFahrzeuge[[#This Row],[Förderquote zum Differenzbetrag]],0,IF(SUM($F$5:F102)&lt;='Referenzwerte und Vorgaben'!$C$18,SUM($F$5:F102),"Max. Förderbetrag überschritten"))</f>
        <v>0</v>
      </c>
      <c r="I102" cm="1">
        <f t="array" ref="I10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2"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F106&lt;=_xlfn.XLOOKUP(B106,'Referenzwerte und Vorgaben'!$A$2:$A$12,'Referenzwerte und Vorgaben'!$B$2:$B$12),
                         TblFahrzeuge[[#This Row],[Förderbetrag kummulativ ]]&lt;='Referenzwerte und Vorgaben'!$C$18,
                         TblFahrzeuge[[#This Row],[Wasserstoffbedarf kummulativ]]&lt;=('1_HRS Tankstelle Auswertung'!$E$15*'Referenzwerte und Vorgaben'!$C$22),
                         F102&lt;=_xlfn.XLOOKUP(B102,'Referenzwerte und Vorgaben'!$A$2:$A$12,'Referenzwerte und Vorgaben'!$B$2:$B$12)
                     ),
                     "ja",
                     "nein"
                 ),
             "")
         )
     )
)</f>
        <v/>
      </c>
    </row>
    <row r="103" spans="1:10" ht="15.75" customHeight="1" x14ac:dyDescent="0.5">
      <c r="A103" s="7">
        <v>99</v>
      </c>
      <c r="B103" s="69"/>
      <c r="C103" s="76"/>
      <c r="D103" s="77"/>
      <c r="E103" s="77"/>
      <c r="F103" s="70"/>
      <c r="G103" s="63">
        <f>IF((E103-D103)=0,0,IF(F103/(E103-D103)&gt;'Referenzwerte und Vorgaben'!$C$26,"Max. Förderquote = 80%!",F103/(E103-D103)))</f>
        <v>0</v>
      </c>
      <c r="H103" s="64">
        <f>IF(0=TblFahrzeuge[[#This Row],[Förderquote zum Differenzbetrag]],0,IF(SUM($F$5:F103)&lt;='Referenzwerte und Vorgaben'!$C$18,SUM($F$5:F103),"Max. Förderbetrag überschritten"))</f>
        <v>0</v>
      </c>
      <c r="I103" cm="1">
        <f t="array" ref="I10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3"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F107&lt;=_xlfn.XLOOKUP(B107,'Referenzwerte und Vorgaben'!$A$2:$A$12,'Referenzwerte und Vorgaben'!$B$2:$B$12),
                         TblFahrzeuge[[#This Row],[Förderbetrag kummulativ ]]&lt;='Referenzwerte und Vorgaben'!$C$18,
                         TblFahrzeuge[[#This Row],[Wasserstoffbedarf kummulativ]]&lt;=('1_HRS Tankstelle Auswertung'!$E$15*'Referenzwerte und Vorgaben'!$C$22),
                         F103&lt;=_xlfn.XLOOKUP(B103,'Referenzwerte und Vorgaben'!$A$2:$A$12,'Referenzwerte und Vorgaben'!$B$2:$B$12)
                     ),
                     "ja",
                     "nein"
                 ),
             "")
         )
     )
)</f>
        <v/>
      </c>
    </row>
    <row r="104" spans="1:10" ht="15.75" customHeight="1" thickBot="1" x14ac:dyDescent="0.55000000000000004">
      <c r="A104" s="57">
        <v>100</v>
      </c>
      <c r="B104" s="69"/>
      <c r="C104" s="76"/>
      <c r="D104" s="71"/>
      <c r="E104" s="71"/>
      <c r="F104" s="72"/>
      <c r="G104" s="63">
        <f>IF((E104-D104)=0,0,IF(F104/(E104-D104)&gt;'Referenzwerte und Vorgaben'!$C$26,"Max. Förderquote = 80%!",F104/(E104-D104)))</f>
        <v>0</v>
      </c>
      <c r="H104" s="64">
        <f>IF(0=TblFahrzeuge[[#This Row],[Förderquote zum Differenzbetrag]],0,IF(SUM($F$5:F104)&lt;='Referenzwerte und Vorgaben'!$C$18,SUM($F$5:F104),"Max. Förderbetrag überschritten"))</f>
        <v>0</v>
      </c>
      <c r="I104" cm="1">
        <f t="array" ref="I10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4" s="75"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F108&lt;=_xlfn.XLOOKUP(B108,'Referenzwerte und Vorgaben'!$A$2:$A$12,'Referenzwerte und Vorgaben'!$B$2:$B$12),
                         TblFahrzeuge[[#This Row],[Förderbetrag kummulativ ]]&lt;='Referenzwerte und Vorgaben'!$C$18,
                         TblFahrzeuge[[#This Row],[Wasserstoffbedarf kummulativ]]&lt;=('1_HRS Tankstelle Auswertung'!$E$15*'Referenzwerte und Vorgaben'!$C$22),
                         F104&lt;=_xlfn.XLOOKUP(B104,'Referenzwerte und Vorgaben'!$A$2:$A$12,'Referenzwerte und Vorgaben'!$B$2:$B$12)
                     ),
                     "ja",
                     "nein"
                 ),
             "")
         )
     )
)</f>
        <v/>
      </c>
    </row>
    <row r="105" spans="1:10" ht="15.75" customHeight="1" x14ac:dyDescent="0.5">
      <c r="A105" s="62"/>
      <c r="B105" s="9"/>
      <c r="C105" s="9"/>
      <c r="D105" s="28"/>
      <c r="E105" s="28"/>
      <c r="I105" s="2" t="str">
        <f>IFERROR(IF(AND(TblFahrzeuge[[#This Row],[Förderquote zum Differenzbetrag]]&lt;='Referenzwerte und Vorgaben'!$C$26,F105&lt;=_xlfn.XLOOKUP(B105,'Referenzwerte und Vorgaben'!$A$2:$A$12,'Referenzwerte und Vorgaben'!$B$2:$B$12),TblFahrzeuge[[#This Row],[Förderbetrag kummulativ ]]&lt;='Referenzwerte und Vorgaben'!$C$18),"ja","nein"),"")</f>
        <v/>
      </c>
    </row>
  </sheetData>
  <sheetProtection algorithmName="SHA-512" hashValue="yP5du4w4jbiY2ahlicI50BP4TeTofs0+Gx8idtmCSkieBl36VuOqb8A+ftoc+Y8FdLs4b6XIPccy8rDZxPw4Yw==" saltValue="18jfZVOCLizzBPxU95pedg==" spinCount="100000" sheet="1" selectLockedCells="1"/>
  <conditionalFormatting sqref="G5:G104">
    <cfRule type="expression" dxfId="5" priority="1">
      <formula>G5&lt;0</formula>
    </cfRule>
    <cfRule type="expression" dxfId="4" priority="2">
      <formula>G5="Max. Förderquote = 80%!"</formula>
    </cfRule>
  </conditionalFormatting>
  <conditionalFormatting sqref="H5:H104">
    <cfRule type="expression" dxfId="3" priority="84">
      <formula>H5&gt;3000000</formula>
    </cfRule>
  </conditionalFormatting>
  <conditionalFormatting sqref="J5:J104">
    <cfRule type="expression" dxfId="1" priority="5">
      <formula>J5="ja"</formula>
    </cfRule>
    <cfRule type="expression" dxfId="0" priority="7">
      <formula>J5="nein"</formula>
    </cfRule>
  </conditionalFormatting>
  <dataValidations count="2">
    <dataValidation type="list" allowBlank="1" showInputMessage="1" showErrorMessage="1" sqref="B5:B104" xr:uid="{99FCBDF6-233D-47F3-962B-8EFE9F3EB2D1}">
      <formula1>Fahrzeugtypen</formula1>
    </dataValidation>
    <dataValidation type="list" allowBlank="1" showInputMessage="1" showErrorMessage="1" sqref="C5:C104" xr:uid="{436B82B3-1F72-4A45-9E12-E94E864A12F9}">
      <formula1>"Neu,Bestand"</formula1>
    </dataValidation>
  </dataValidations>
  <pageMargins left="0.7" right="0.7" top="0.75" bottom="0.75" header="0.3" footer="0.3"/>
  <pageSetup paperSize="9"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35" stopIfTrue="1" id="{FDE1907F-5C8B-4458-B21A-BF2CFD7F96BA}">
            <xm:f>F5&gt;_xlfn.XLOOKUP(B5,'Referenzwerte und Vorgaben'!$A$2:$A$12,'Referenzwerte und Vorgaben'!$B$2:$B$12)</xm:f>
            <x14:dxf>
              <fill>
                <patternFill>
                  <bgColor rgb="FFFFC7CE"/>
                </patternFill>
              </fill>
            </x14:dxf>
          </x14:cfRule>
          <xm:sqref>F5:F104</xm:sqref>
        </x14:conditionalFormatting>
        <x14:conditionalFormatting xmlns:xm="http://schemas.microsoft.com/office/excel/2006/main">
          <x14:cfRule type="expression" priority="3" id="{447E674F-CA36-49D1-B5E3-DFD193E3D3B2}">
            <xm:f>I5&gt;'1_HRS Tankstelle Auswertung'!$E$15*'Referenzwerte und Vorgaben'!$C$22</xm:f>
            <x14:dxf>
              <fill>
                <patternFill>
                  <bgColor rgb="FFFFC7CE"/>
                </patternFill>
              </fill>
            </x14:dxf>
          </x14:cfRule>
          <xm:sqref>I5:I104</xm:sqref>
        </x14:conditionalFormatting>
      </x14:conditionalFormattings>
    </ext>
    <ext xmlns:x14="http://schemas.microsoft.com/office/spreadsheetml/2009/9/main" uri="{CCE6A557-97BC-4b89-ADB6-D9C93CAAB3DF}">
      <x14:dataValidations xmlns:xm="http://schemas.microsoft.com/office/excel/2006/main" count="1">
        <x14:dataValidation type="decimal" errorStyle="information" operator="lessThanOrEqual" allowBlank="1" showInputMessage="1" showErrorMessage="1" errorTitle="Limit Überschritten" error="Die Kosten dürfen den Maximalwert für diese Fahrzeugklasse nicht überschreiten" xr:uid="{E79DF0B7-ACA0-4FE9-AE02-7A4B3E723C02}">
          <x14:formula1>
            <xm:f>IFERROR(_xlfn.XLOOKUP(B5,'Referenzwerte und Vorgaben'!$A$2:$A$12,'Referenzwerte und Vorgaben'!$B$2:$B$12),0)</xm:f>
          </x14:formula1>
          <xm:sqref>F5:F104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BD954-3B07-B747-9564-6AFC858ECAA9}">
  <sheetPr codeName="Tabelle4"/>
  <dimension ref="A1:D29"/>
  <sheetViews>
    <sheetView zoomScaleNormal="100" workbookViewId="0">
      <selection activeCell="E11" sqref="E11"/>
    </sheetView>
  </sheetViews>
  <sheetFormatPr baseColWidth="10" defaultColWidth="31" defaultRowHeight="15.75" x14ac:dyDescent="0.5"/>
  <cols>
    <col min="1" max="1" width="34" style="2" customWidth="1"/>
    <col min="2" max="3" width="22.625" style="2" customWidth="1"/>
    <col min="4" max="16384" width="31" style="2"/>
  </cols>
  <sheetData>
    <row r="1" spans="1:3" ht="79.150000000000006" thickBot="1" x14ac:dyDescent="0.55000000000000004">
      <c r="A1" s="11" t="s">
        <v>48</v>
      </c>
      <c r="B1" s="11" t="s">
        <v>49</v>
      </c>
      <c r="C1" s="11" t="s">
        <v>50</v>
      </c>
    </row>
    <row r="2" spans="1:3" ht="16.149999999999999" thickBot="1" x14ac:dyDescent="0.55000000000000004">
      <c r="A2" s="12" t="s">
        <v>51</v>
      </c>
      <c r="B2" s="1">
        <v>150000</v>
      </c>
      <c r="C2" s="13">
        <v>9</v>
      </c>
    </row>
    <row r="3" spans="1:3" ht="16.149999999999999" thickBot="1" x14ac:dyDescent="0.55000000000000004">
      <c r="A3" s="12" t="s">
        <v>52</v>
      </c>
      <c r="B3" s="1">
        <v>50000</v>
      </c>
      <c r="C3" s="13">
        <v>9</v>
      </c>
    </row>
    <row r="4" spans="1:3" ht="16.149999999999999" thickBot="1" x14ac:dyDescent="0.55000000000000004">
      <c r="A4" s="12" t="s">
        <v>53</v>
      </c>
      <c r="B4" s="1">
        <v>220000</v>
      </c>
      <c r="C4" s="13">
        <v>15</v>
      </c>
    </row>
    <row r="5" spans="1:3" ht="16.149999999999999" thickBot="1" x14ac:dyDescent="0.55000000000000004">
      <c r="A5" s="12" t="s">
        <v>54</v>
      </c>
      <c r="B5" s="1">
        <v>70000</v>
      </c>
      <c r="C5" s="13">
        <v>15</v>
      </c>
    </row>
    <row r="6" spans="1:3" ht="16.149999999999999" thickBot="1" x14ac:dyDescent="0.55000000000000004">
      <c r="A6" s="12" t="s">
        <v>47</v>
      </c>
      <c r="B6" s="1">
        <v>300000</v>
      </c>
      <c r="C6" s="13">
        <v>25</v>
      </c>
    </row>
    <row r="7" spans="1:3" ht="16.149999999999999" thickBot="1" x14ac:dyDescent="0.55000000000000004">
      <c r="A7" s="46" t="s">
        <v>46</v>
      </c>
      <c r="B7" s="47">
        <v>100000</v>
      </c>
      <c r="C7" s="48">
        <v>25</v>
      </c>
    </row>
    <row r="14" spans="1:3" x14ac:dyDescent="0.5">
      <c r="A14" s="3" t="s">
        <v>55</v>
      </c>
    </row>
    <row r="16" spans="1:3" ht="16.149999999999999" thickBot="1" x14ac:dyDescent="0.55000000000000004"/>
    <row r="17" spans="1:4" ht="16.149999999999999" thickBot="1" x14ac:dyDescent="0.55000000000000004">
      <c r="A17" s="5" t="s">
        <v>56</v>
      </c>
      <c r="B17" s="5" t="s">
        <v>57</v>
      </c>
      <c r="C17" s="14" t="s">
        <v>58</v>
      </c>
    </row>
    <row r="18" spans="1:4" ht="16.149999999999999" thickBot="1" x14ac:dyDescent="0.55000000000000004">
      <c r="A18" s="15" t="s">
        <v>59</v>
      </c>
      <c r="B18" s="16">
        <v>4000000</v>
      </c>
      <c r="C18" s="17">
        <v>3000000</v>
      </c>
    </row>
    <row r="20" spans="1:4" ht="16.149999999999999" thickBot="1" x14ac:dyDescent="0.55000000000000004"/>
    <row r="21" spans="1:4" ht="16.149999999999999" thickBot="1" x14ac:dyDescent="0.55000000000000004">
      <c r="A21" s="18" t="s">
        <v>60</v>
      </c>
      <c r="B21" s="19" t="s">
        <v>61</v>
      </c>
      <c r="C21" s="20" t="s">
        <v>62</v>
      </c>
    </row>
    <row r="22" spans="1:4" ht="16.149999999999999" thickBot="1" x14ac:dyDescent="0.55000000000000004">
      <c r="A22" s="21" t="s">
        <v>63</v>
      </c>
      <c r="B22" s="22">
        <v>0.1</v>
      </c>
      <c r="C22" s="6">
        <v>0.15</v>
      </c>
    </row>
    <row r="24" spans="1:4" ht="16.149999999999999" thickBot="1" x14ac:dyDescent="0.55000000000000004"/>
    <row r="25" spans="1:4" ht="16.149999999999999" thickBot="1" x14ac:dyDescent="0.55000000000000004">
      <c r="A25" s="8" t="s">
        <v>64</v>
      </c>
      <c r="B25" s="8" t="s">
        <v>65</v>
      </c>
      <c r="C25" s="18" t="s">
        <v>66</v>
      </c>
    </row>
    <row r="26" spans="1:4" x14ac:dyDescent="0.5">
      <c r="A26" s="23" t="s">
        <v>67</v>
      </c>
      <c r="B26" s="24">
        <v>0.5</v>
      </c>
      <c r="C26" s="25">
        <v>0.8</v>
      </c>
      <c r="D26" s="10"/>
    </row>
    <row r="28" spans="1:4" x14ac:dyDescent="0.5">
      <c r="A28" s="104" t="s">
        <v>68</v>
      </c>
      <c r="B28" s="105" t="s">
        <v>13</v>
      </c>
    </row>
    <row r="29" spans="1:4" x14ac:dyDescent="0.5">
      <c r="A29" s="106" t="s">
        <v>69</v>
      </c>
      <c r="B29" s="50">
        <v>1000</v>
      </c>
    </row>
  </sheetData>
  <sheetProtection algorithmName="SHA-512" hashValue="RvsVs5EChQ0Q3699GCd8quxio3nL507A1iwobNudAutnXyxCggOMHgK0CvW7O81X9ypb2n/SATtwlXEzUq8rfA==" saltValue="gvuhhazQ+v2cwbLZxfAMPA==" spinCount="100000" sheet="1" selectLockedCells="1"/>
  <pageMargins left="0.7" right="0.7" top="0.75" bottom="0.75" header="0.3" footer="0.3"/>
</worksheet>
</file>

<file path=docMetadata/LabelInfo.xml><?xml version="1.0" encoding="utf-8"?>
<clbl:labelList xmlns:clbl="http://schemas.microsoft.com/office/2020/mipLabelMetadata">
  <clbl:label id="{cc0f4a00-1bec-4a3e-84ed-3e87b21af56a}" enabled="0" method="" siteId="{cc0f4a00-1bec-4a3e-84ed-3e87b21af56a}"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vt:i4>
      </vt:variant>
    </vt:vector>
  </HeadingPairs>
  <TitlesOfParts>
    <vt:vector size="5" baseType="lpstr">
      <vt:lpstr>Erläuterungen (unbedingt lesen)</vt:lpstr>
      <vt:lpstr>1_HRS Tankstelle Auswertung</vt:lpstr>
      <vt:lpstr>2_Fahrzeugflotte Vehicles</vt:lpstr>
      <vt:lpstr>Referenzwerte und Vorgaben</vt:lpstr>
      <vt:lpstr>Fahrzeugtypen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Tibo Birkenfeld</dc:creator>
  <cp:keywords/>
  <dc:description/>
  <cp:lastModifiedBy>Carsten Beyer</cp:lastModifiedBy>
  <cp:revision/>
  <dcterms:created xsi:type="dcterms:W3CDTF">2025-09-29T08:50:52Z</dcterms:created>
  <dcterms:modified xsi:type="dcterms:W3CDTF">2026-01-23T11:55:57Z</dcterms:modified>
  <cp:category/>
  <cp:contentStatus/>
</cp:coreProperties>
</file>